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Y2022 PROCUREMENT PLAN DRAFT\"/>
    </mc:Choice>
  </mc:AlternateContent>
  <xr:revisionPtr revIDLastSave="0" documentId="13_ncr:1_{220A011E-C957-4FCA-89F1-7E8462F7B067}" xr6:coauthVersionLast="47" xr6:coauthVersionMax="47" xr10:uidLastSave="{00000000-0000-0000-0000-000000000000}"/>
  <bookViews>
    <workbookView xWindow="-120" yWindow="-120" windowWidth="20730" windowHeight="11160" tabRatio="889" activeTab="5" xr2:uid="{00000000-000D-0000-FFFF-FFFF00000000}"/>
  </bookViews>
  <sheets>
    <sheet name="Non-Proc items" sheetId="15" r:id="rId1"/>
    <sheet name="Ongoing&amp;Revalidated Projects" sheetId="28" r:id="rId2"/>
    <sheet name="trg conf wsh" sheetId="8" r:id="rId3"/>
    <sheet name="consultancy" sheetId="17" r:id="rId4"/>
    <sheet name="non-cons" sheetId="16" r:id="rId5"/>
    <sheet name="goods" sheetId="18" r:id="rId6"/>
    <sheet name="works" sheetId="21" r:id="rId7"/>
    <sheet name="Summary" sheetId="23" r:id="rId8"/>
  </sheets>
  <definedNames>
    <definedName name="_xlnm.Print_Area" localSheetId="2">'trg conf wsh'!$A$1:$L$92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4" i="17" l="1"/>
  <c r="F36" i="17"/>
  <c r="C16" i="23"/>
  <c r="A40" i="28"/>
  <c r="A38" i="28"/>
  <c r="A34" i="28"/>
  <c r="A32" i="28"/>
  <c r="A30" i="28"/>
  <c r="A28" i="28"/>
  <c r="A26" i="28"/>
  <c r="A24" i="28"/>
  <c r="A6" i="28"/>
  <c r="A8" i="28" s="1"/>
  <c r="A10" i="28" s="1"/>
  <c r="A12" i="28" s="1"/>
  <c r="A14" i="28" s="1"/>
  <c r="U43" i="28"/>
  <c r="U42" i="28"/>
  <c r="F42" i="28"/>
  <c r="A12" i="17"/>
  <c r="A14" i="17" s="1"/>
  <c r="A16" i="17" s="1"/>
  <c r="A18" i="17" s="1"/>
  <c r="A20" i="17" s="1"/>
  <c r="A22" i="17" s="1"/>
  <c r="A24" i="17" s="1"/>
  <c r="A26" i="17" s="1"/>
  <c r="A28" i="17" s="1"/>
  <c r="A30" i="17" s="1"/>
  <c r="A32" i="17" s="1"/>
  <c r="R30" i="15"/>
  <c r="R68" i="15"/>
  <c r="K90" i="8"/>
  <c r="J90" i="8"/>
  <c r="I90" i="8"/>
  <c r="C15" i="23"/>
  <c r="R66" i="15"/>
  <c r="A19" i="18"/>
  <c r="A21" i="18" s="1"/>
  <c r="A23" i="18" s="1"/>
  <c r="A19" i="21"/>
  <c r="A21" i="21" s="1"/>
  <c r="A23" i="21" s="1"/>
  <c r="A25" i="21" s="1"/>
  <c r="A27" i="21" s="1"/>
  <c r="A11" i="16"/>
  <c r="A13" i="16" s="1"/>
  <c r="A15" i="16" s="1"/>
  <c r="A17" i="16" s="1"/>
  <c r="A19" i="16" s="1"/>
  <c r="A21" i="16" s="1"/>
  <c r="A23" i="16" s="1"/>
  <c r="A25" i="16" s="1"/>
  <c r="A27" i="16" s="1"/>
  <c r="A29" i="16" s="1"/>
  <c r="A10" i="17"/>
  <c r="A9" i="16"/>
  <c r="A9" i="18"/>
  <c r="A11" i="18" s="1"/>
  <c r="A13" i="18" s="1"/>
  <c r="A15" i="18" s="1"/>
  <c r="A17" i="18" s="1"/>
  <c r="L11" i="8"/>
  <c r="A10" i="8"/>
  <c r="A12" i="8" s="1"/>
  <c r="A14" i="8" s="1"/>
  <c r="A16" i="8" s="1"/>
  <c r="A18" i="8" s="1"/>
  <c r="A20" i="8" s="1"/>
  <c r="A22" i="8" s="1"/>
  <c r="A24" i="8" s="1"/>
  <c r="A26" i="8" s="1"/>
  <c r="A28" i="8" s="1"/>
  <c r="A30" i="8" s="1"/>
  <c r="A32" i="8" s="1"/>
  <c r="A34" i="8" s="1"/>
  <c r="A36" i="8" s="1"/>
  <c r="A38" i="8" s="1"/>
  <c r="A40" i="8" s="1"/>
  <c r="A42" i="8" s="1"/>
  <c r="A44" i="8" s="1"/>
  <c r="A46" i="8" s="1"/>
  <c r="A48" i="8" s="1"/>
  <c r="A50" i="8" s="1"/>
  <c r="A52" i="8" s="1"/>
  <c r="A54" i="8" s="1"/>
  <c r="A56" i="8" s="1"/>
  <c r="A58" i="8" s="1"/>
  <c r="A60" i="8" s="1"/>
  <c r="A62" i="8" s="1"/>
  <c r="A64" i="8" s="1"/>
  <c r="A66" i="8" s="1"/>
  <c r="A68" i="8" s="1"/>
  <c r="A70" i="8" s="1"/>
  <c r="A72" i="8" s="1"/>
  <c r="A74" i="8" s="1"/>
  <c r="A76" i="8" s="1"/>
  <c r="A78" i="8" s="1"/>
  <c r="A80" i="8" s="1"/>
  <c r="A82" i="8" s="1"/>
  <c r="A84" i="8" s="1"/>
  <c r="A86" i="8" s="1"/>
  <c r="L88" i="8"/>
  <c r="L86" i="8"/>
  <c r="L84" i="8"/>
  <c r="L82" i="8"/>
  <c r="L80" i="8"/>
  <c r="L78" i="8"/>
  <c r="L76" i="8"/>
  <c r="L74" i="8"/>
  <c r="L56" i="8"/>
  <c r="L54" i="8"/>
  <c r="L52" i="8"/>
  <c r="L50" i="8"/>
  <c r="L48" i="8"/>
  <c r="L46" i="8"/>
  <c r="L44" i="8"/>
  <c r="L42" i="8"/>
  <c r="L40" i="8"/>
  <c r="L38" i="8"/>
  <c r="L36" i="8"/>
  <c r="L34" i="8"/>
  <c r="L32" i="8"/>
  <c r="L30" i="8"/>
  <c r="L28" i="8"/>
  <c r="L26" i="8"/>
  <c r="L24" i="8"/>
  <c r="L22" i="8"/>
  <c r="L20" i="8"/>
  <c r="L18" i="8"/>
  <c r="L16" i="8"/>
  <c r="A16" i="28" l="1"/>
  <c r="A18" i="28" s="1"/>
  <c r="A20" i="28" s="1"/>
  <c r="A22" i="28" s="1"/>
  <c r="A25" i="18"/>
  <c r="A27" i="18" s="1"/>
  <c r="A29" i="18" s="1"/>
  <c r="R56" i="15"/>
  <c r="C9" i="23"/>
  <c r="H45" i="18"/>
  <c r="C11" i="23" s="1"/>
  <c r="L91" i="8"/>
  <c r="C6" i="23" s="1"/>
  <c r="K91" i="8"/>
  <c r="J91" i="8"/>
  <c r="I91" i="8"/>
  <c r="R64" i="15"/>
  <c r="R62" i="15"/>
  <c r="R60" i="15"/>
  <c r="A36" i="28" l="1"/>
  <c r="A31" i="18"/>
  <c r="A33" i="18" s="1"/>
  <c r="A35" i="18" s="1"/>
  <c r="A37" i="18" s="1"/>
  <c r="A39" i="18" s="1"/>
  <c r="A41" i="18" s="1"/>
  <c r="A43" i="18" s="1"/>
  <c r="A10" i="15"/>
  <c r="A12" i="15" s="1"/>
  <c r="A14" i="15" s="1"/>
  <c r="A16" i="15" s="1"/>
  <c r="A18" i="15" s="1"/>
  <c r="A20" i="15" s="1"/>
  <c r="A22" i="15" s="1"/>
  <c r="A24" i="15" s="1"/>
  <c r="A26" i="15" s="1"/>
  <c r="A28" i="15" s="1"/>
  <c r="R44" i="15"/>
  <c r="R42" i="15"/>
  <c r="R36" i="15"/>
  <c r="R34" i="15"/>
  <c r="R32" i="15"/>
  <c r="A30" i="15" l="1"/>
  <c r="A32" i="15" s="1"/>
  <c r="A34" i="15" s="1"/>
  <c r="A36" i="15" s="1"/>
  <c r="A38" i="15" s="1"/>
  <c r="A40" i="15" s="1"/>
  <c r="A42" i="15" s="1"/>
  <c r="A44" i="15" s="1"/>
  <c r="A46" i="15" s="1"/>
  <c r="A48" i="15" s="1"/>
  <c r="A50" i="15" s="1"/>
  <c r="A52" i="15" s="1"/>
  <c r="A54" i="15" s="1"/>
  <c r="A56" i="15" s="1"/>
  <c r="A58" i="15" s="1"/>
  <c r="A60" i="15" s="1"/>
  <c r="A62" i="15" s="1"/>
  <c r="A64" i="15" s="1"/>
  <c r="A66" i="15" s="1"/>
  <c r="A68" i="15" s="1"/>
  <c r="W37" i="17"/>
  <c r="C10" i="23" s="1"/>
  <c r="R53" i="15" l="1"/>
  <c r="W36" i="17" l="1"/>
  <c r="R71" i="15" l="1"/>
  <c r="C4" i="23" s="1"/>
  <c r="L60" i="8"/>
  <c r="L10" i="8"/>
  <c r="L14" i="8"/>
  <c r="L58" i="8"/>
  <c r="L62" i="8"/>
  <c r="L64" i="8"/>
  <c r="L72" i="8"/>
  <c r="L68" i="8"/>
  <c r="L66" i="8"/>
  <c r="U30" i="21"/>
  <c r="C14" i="23" s="1"/>
  <c r="U29" i="21"/>
  <c r="F29" i="21"/>
  <c r="C13" i="23" s="1"/>
  <c r="V46" i="18"/>
  <c r="C12" i="23" s="1"/>
  <c r="V45" i="18"/>
  <c r="H31" i="16"/>
  <c r="C7" i="23" s="1"/>
  <c r="X32" i="16"/>
  <c r="X31" i="16"/>
  <c r="C8" i="23" s="1"/>
  <c r="C18" i="23" l="1"/>
  <c r="L70" i="8"/>
  <c r="L12" i="8"/>
  <c r="L8" i="8"/>
  <c r="L90" i="8" s="1"/>
  <c r="R46" i="15"/>
  <c r="C5" i="23" l="1"/>
  <c r="R58" i="15"/>
  <c r="R54" i="15"/>
  <c r="R50" i="15"/>
  <c r="R40" i="15"/>
  <c r="R26" i="15"/>
  <c r="R38" i="15"/>
  <c r="R28" i="15"/>
  <c r="R24" i="15"/>
  <c r="R20" i="15"/>
  <c r="R18" i="15"/>
  <c r="R16" i="15"/>
  <c r="R14" i="15"/>
  <c r="R12" i="15"/>
  <c r="R10" i="15"/>
  <c r="R22" i="15"/>
  <c r="R52" i="15"/>
  <c r="R48" i="15"/>
  <c r="R8" i="15"/>
  <c r="R70" i="15" l="1"/>
  <c r="C3" i="23" s="1"/>
  <c r="C17" i="23" s="1"/>
  <c r="K20" i="16"/>
</calcChain>
</file>

<file path=xl/sharedStrings.xml><?xml version="1.0" encoding="utf-8"?>
<sst xmlns="http://schemas.openxmlformats.org/spreadsheetml/2006/main" count="1150" uniqueCount="491">
  <si>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</si>
  <si>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</si>
  <si>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</si>
  <si>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</si>
  <si>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</si>
  <si>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</si>
  <si>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</si>
  <si>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</si>
  <si>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</si>
  <si>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</si>
  <si>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</si>
  <si>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</si>
  <si>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</si>
  <si>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</si>
  <si>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</si>
  <si>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</si>
  <si>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</si>
  <si>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</si>
  <si>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</si>
  <si>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</si>
  <si>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</si>
  <si>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</si>
  <si>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</si>
  <si>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</si>
  <si>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</si>
  <si>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</si>
  <si>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</si>
  <si>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</si>
  <si>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</si>
  <si>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</si>
  <si>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</si>
  <si>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</si>
  <si>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</si>
  <si>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</si>
  <si>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</si>
  <si>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</si>
  <si>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</si>
  <si>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</si>
  <si>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</si>
  <si>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</si>
  <si>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</si>
  <si>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</si>
  <si>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</si>
  <si>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Tuition Fee</t>
  </si>
  <si>
    <t>Transport Fare</t>
  </si>
  <si>
    <t>No. of Participants</t>
  </si>
  <si>
    <t>Venue</t>
  </si>
  <si>
    <t>Allowance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</si>
  <si>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</si>
  <si>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</si>
  <si>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</si>
  <si>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</si>
  <si>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</si>
  <si>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</si>
  <si>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</si>
  <si>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</si>
  <si>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</si>
  <si>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</si>
  <si>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</si>
  <si>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</si>
  <si>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</si>
  <si>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</si>
  <si>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</si>
  <si>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</si>
  <si>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</si>
  <si>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</si>
  <si>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</si>
  <si>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</si>
  <si>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</si>
  <si>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</si>
  <si>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</si>
  <si>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</si>
  <si>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</si>
  <si>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</si>
  <si>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</si>
  <si>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</si>
  <si>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</si>
  <si>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</si>
  <si>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</si>
  <si>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</si>
  <si>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</si>
  <si>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</si>
  <si>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</si>
  <si>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</si>
  <si>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</si>
  <si>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</si>
  <si>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</si>
  <si>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</si>
  <si>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</si>
  <si>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</si>
  <si>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</si>
  <si>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</si>
  <si>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</si>
  <si>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</si>
  <si>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</si>
  <si>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</si>
  <si>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</si>
  <si>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</si>
  <si>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</si>
  <si>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</si>
  <si>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</si>
  <si>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</si>
  <si>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</si>
  <si>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</si>
  <si>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</si>
  <si>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</si>
  <si>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</si>
  <si>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</si>
  <si>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</si>
  <si>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</si>
  <si>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</si>
  <si>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</si>
  <si>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</si>
  <si>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</si>
  <si>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</si>
  <si>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</si>
  <si>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</si>
  <si>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</si>
  <si>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</si>
  <si>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</si>
  <si>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</si>
  <si>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</si>
  <si>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</si>
  <si>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</si>
  <si>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</si>
  <si>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</si>
  <si>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</si>
  <si>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</si>
  <si>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</si>
  <si>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</si>
  <si>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</si>
  <si>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</si>
  <si>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</si>
  <si>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</si>
  <si>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</si>
  <si>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</si>
  <si>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</si>
  <si>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</si>
  <si>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</si>
  <si>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</si>
  <si>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</si>
  <si>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</si>
  <si>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</si>
  <si>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</si>
  <si>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</si>
  <si>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</si>
  <si>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</si>
  <si>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</si>
  <si>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</si>
  <si>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</si>
  <si>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>CONSTRUCTION AND UPGRADE OF EXISTING JETTIES</t>
  </si>
  <si>
    <t>CQ</t>
  </si>
  <si>
    <t>Lumpsum</t>
  </si>
  <si>
    <t>MINISTRY/AGENCY:  LAGOS STATE WATERWAYS AUTHORITY</t>
  </si>
  <si>
    <t>MINISTRY/ AGENCY:  LAGOS STATE WATERWAYS AUTHORITY</t>
  </si>
  <si>
    <t>SSS</t>
  </si>
  <si>
    <t>240,000</t>
  </si>
  <si>
    <t>Servicing and Maintenance of Official and Utility vehicles</t>
  </si>
  <si>
    <t>648,000</t>
  </si>
  <si>
    <t>Payment of salaries and allowances to all level of staff of the Agency</t>
  </si>
  <si>
    <t>600,000</t>
  </si>
  <si>
    <t>IC</t>
  </si>
  <si>
    <t>Conference and Seminar</t>
  </si>
  <si>
    <t>International invitation to understdy Countries with viable Waterways and Attend Exhibitions/Workshop &amp; Seminars</t>
  </si>
  <si>
    <t>5,700,000</t>
  </si>
  <si>
    <t>MINISTRY/AGENCY: LAGOS STATE WATERWAYS AUNTHORITY</t>
  </si>
  <si>
    <t>NS</t>
  </si>
  <si>
    <t>MINISTRY/ AGENCY: LAGOS STATE WATERWAYS AUTHORITY</t>
  </si>
  <si>
    <t>Prior</t>
  </si>
  <si>
    <t>Post</t>
  </si>
  <si>
    <t>PROCUREMENT PLAN FOR GOODS</t>
  </si>
  <si>
    <t>NCB</t>
  </si>
  <si>
    <t>Pre</t>
  </si>
  <si>
    <t xml:space="preserve">Mobilization/ Advance Payment                              </t>
  </si>
  <si>
    <t>MINISTRY: LAGOS STATE WATERWAYS AUTHORITY</t>
  </si>
  <si>
    <t>CONTRACT IDENTIFICATION</t>
  </si>
  <si>
    <t xml:space="preserve">Bid Invitation Date                </t>
  </si>
  <si>
    <t>BIDDING PERIOD (DATE</t>
  </si>
  <si>
    <t>&lt; 500million</t>
  </si>
  <si>
    <t>&lt; 50million</t>
  </si>
  <si>
    <t>&lt;500million</t>
  </si>
  <si>
    <t>&lt;50million</t>
  </si>
  <si>
    <t>varied</t>
  </si>
  <si>
    <t>Annual Drydocking and replacement of parts of patrol boats</t>
  </si>
  <si>
    <t>QBS</t>
  </si>
  <si>
    <t>1,500,000</t>
  </si>
  <si>
    <t>&gt;50million</t>
  </si>
  <si>
    <t>Lump
sum</t>
  </si>
  <si>
    <t>LASWA/NP/NM/009/21</t>
  </si>
  <si>
    <t>576,000</t>
  </si>
  <si>
    <t xml:space="preserve">Payment of Pension Remitance </t>
  </si>
  <si>
    <t>1,800,000</t>
  </si>
  <si>
    <t>Payment of allowance to NYSC/Interns serving with the Authority</t>
  </si>
  <si>
    <t xml:space="preserve">Procurement of office furniture, fittings and other accessories </t>
  </si>
  <si>
    <t>&gt; 50million</t>
  </si>
  <si>
    <t>Maintenance of Office Building: Repairs  of Acs, Electricals, Doors, Toilets Etc</t>
  </si>
  <si>
    <t>LASWA/CS/SSS/006/2021</t>
  </si>
  <si>
    <t>Operationalization and Renovation of 25 jetties/Terminals</t>
  </si>
  <si>
    <t>Bi-Annual Refresher Training Programmes for 110 water guard officers</t>
  </si>
  <si>
    <t>Periodic Repair and Servicing of Patrol Boats - 1st - 4th Quarter</t>
  </si>
  <si>
    <t>700,000</t>
  </si>
  <si>
    <t>2,640,000</t>
  </si>
  <si>
    <t>1,440,000</t>
  </si>
  <si>
    <t>DESCRIPTION</t>
  </si>
  <si>
    <t>PLAN</t>
  </si>
  <si>
    <t>ACTUAL</t>
  </si>
  <si>
    <t>NON-PROCURABLE</t>
  </si>
  <si>
    <t>TRAINING/WORKSHOP/SEMINAR</t>
  </si>
  <si>
    <t>NON-CONSULTING SERVICES</t>
  </si>
  <si>
    <t>CONSULTING SERVICES</t>
  </si>
  <si>
    <t>GOODS</t>
  </si>
  <si>
    <t>WORKS</t>
  </si>
  <si>
    <t>PLAN/
ACTUAL</t>
  </si>
  <si>
    <t>To enhance efficiency</t>
  </si>
  <si>
    <t>To improve productivity</t>
  </si>
  <si>
    <t>To promote efficiency</t>
  </si>
  <si>
    <t>To improve performance</t>
  </si>
  <si>
    <t>To enhance HR efficiency</t>
  </si>
  <si>
    <t>To improve communication skill</t>
  </si>
  <si>
    <t>To improve efficiency</t>
  </si>
  <si>
    <t>Performance Enhancement Course in Store Supervision &amp; Management</t>
  </si>
  <si>
    <t>To enhance performance</t>
  </si>
  <si>
    <t>Working to get results</t>
  </si>
  <si>
    <t>Managing Work Priorities</t>
  </si>
  <si>
    <t>Managing to get results</t>
  </si>
  <si>
    <t>Developing 21st century enterprenuership skills</t>
  </si>
  <si>
    <t>Introduction to 21st Century Public Service Management</t>
  </si>
  <si>
    <t>Data Management using MS-Excel</t>
  </si>
  <si>
    <t>Equiping for an effective public service career</t>
  </si>
  <si>
    <t>Public Sector Audit Process</t>
  </si>
  <si>
    <t>Customer service orientation and service charter delivery</t>
  </si>
  <si>
    <t>Basic Communication skills</t>
  </si>
  <si>
    <t>LASWA/CS/QCBS/002/2021</t>
  </si>
  <si>
    <t>LASWA/CS/QCBS/005/2021</t>
  </si>
  <si>
    <t>LASWA/CS/QCBS/009/2021</t>
  </si>
  <si>
    <t>Conducting waterways Baseline Research intervention initiative/impact studies</t>
  </si>
  <si>
    <t>LASWA/S-NC/CQ/003-2/2021</t>
  </si>
  <si>
    <t>LASWA/G/DC/014/2021</t>
  </si>
  <si>
    <t>Retreat for Management Staff/ Water Guard Corps</t>
  </si>
  <si>
    <t>LASWA/G/DC/001-1/2021</t>
  </si>
  <si>
    <t>LASWA/G/NS/001/2020</t>
  </si>
  <si>
    <t>Expansion of LASWA-Search &amp; Rescue Unit (Additional Strategic Location) Phase II</t>
  </si>
  <si>
    <t>Management and Maintenance of Waterways Control Center and LASWA-SAR</t>
  </si>
  <si>
    <t>Upgrade of Waterways Information and Data Centre (Marine Communications Equipment) Phase II</t>
  </si>
  <si>
    <t>LASWA/CS/CQ/001/2022</t>
  </si>
  <si>
    <t>BUDGET YEAR:  2022</t>
  </si>
  <si>
    <t>LASWA/CS/QC/006/2022</t>
  </si>
  <si>
    <t>Update of Waterways Data Center Content/Databank (TIA of Ikoyi-Eti Osa-Ibeju Lekki-Epe Route)</t>
  </si>
  <si>
    <t>Annual Pre-Loss Survey Exercise</t>
  </si>
  <si>
    <t>Payment of External Auditors' Administrative Fee for Y2021 Financial Year Audit</t>
  </si>
  <si>
    <t>BUDGET YEAR: 2022</t>
  </si>
  <si>
    <t>Wreck Identification, Marking and Removals</t>
  </si>
  <si>
    <t>Façade/Glass Cleaning</t>
  </si>
  <si>
    <t>LASWA/S-NC-F/NS/004/2022</t>
  </si>
  <si>
    <t>Procurement of 8 New Boat Engines</t>
  </si>
  <si>
    <t>Production of 2,000 units Boat Number Plates (Boats Numbering System)</t>
  </si>
  <si>
    <t>LASWA/G/NCB/001/2022</t>
  </si>
  <si>
    <t>LASWA/G/NS/004/2022</t>
  </si>
  <si>
    <t>Procurement of high profile laptops for the office</t>
  </si>
  <si>
    <t>LASWA/G/NS/005/2022</t>
  </si>
  <si>
    <t>LASWA/G/NS/006/2022</t>
  </si>
  <si>
    <t>Provision of Office Fittings for Water Guards Sheltered Cabins at the Jetties/Terminals</t>
  </si>
  <si>
    <t>LASWA/G/NS/007/2022</t>
  </si>
  <si>
    <t xml:space="preserve">Personal Protective Equipment for waterguards </t>
  </si>
  <si>
    <t>LASWA/G/NS/009/2022</t>
  </si>
  <si>
    <t>LASWA/G/NS/008/2022</t>
  </si>
  <si>
    <t>Provision of Complete Set of Uniforms for Water Guard Officers</t>
  </si>
  <si>
    <t>Procurement of office toiletries, Dispenser water &amp; tyre for utility vehicles</t>
  </si>
  <si>
    <t>Procurement of Stationaries</t>
  </si>
  <si>
    <t>LASWA/G-F/NS/012/2022</t>
  </si>
  <si>
    <t>LASWA/W/NS/001/2022</t>
  </si>
  <si>
    <t>Repair and Replacement of parts of Five Cowries Terminal Floating Potoon</t>
  </si>
  <si>
    <t>&gt;500million</t>
  </si>
  <si>
    <t>Upgrade of state-owned jetties/terminals (Provision of sub-stations) Phase II</t>
  </si>
  <si>
    <t>LASWA/NP/NM/001/22</t>
  </si>
  <si>
    <t>LASWA/NP/NM/002/22</t>
  </si>
  <si>
    <t>LASWA/NP/NM/003/22</t>
  </si>
  <si>
    <t>LASWA/NP/NM/004/22</t>
  </si>
  <si>
    <t>LASWA/NP/NM/005/22</t>
  </si>
  <si>
    <t>LASWA/NP/NM/006/22</t>
  </si>
  <si>
    <t>LASWA/NP/NM/007/22</t>
  </si>
  <si>
    <t>Annual Water Hyacinth Pegging and Clearing</t>
  </si>
  <si>
    <t>LASWA/S-NC/NS/007/2022</t>
  </si>
  <si>
    <t>LASWA/NP/NM/008/22</t>
  </si>
  <si>
    <t>264,000</t>
  </si>
  <si>
    <t>LASWA/NP/NM/010/22</t>
  </si>
  <si>
    <t>LASWA/NP/NM/011/22</t>
  </si>
  <si>
    <t>143,838,820.80</t>
  </si>
  <si>
    <t>Projects Commissioning and Other Ceremonial Events/Programs</t>
  </si>
  <si>
    <t>LASWA/NP/NM/013/22</t>
  </si>
  <si>
    <t>37,651,303.20</t>
  </si>
  <si>
    <t>LASWA/NP/NM/014/22</t>
  </si>
  <si>
    <t>LASWA/NP/NM/015/22</t>
  </si>
  <si>
    <t>5,845,318.42</t>
  </si>
  <si>
    <t>LASWA/NP/NM/016/22</t>
  </si>
  <si>
    <t>LASWA/NP/NM/017/22</t>
  </si>
  <si>
    <t>LASWA/NP/NM/018/22</t>
  </si>
  <si>
    <t>LASWA/NP/NM/019/22</t>
  </si>
  <si>
    <t>LASWA/NP/NM/020/22</t>
  </si>
  <si>
    <t>2,000,000</t>
  </si>
  <si>
    <t>LASWA/NP/NM/021/22</t>
  </si>
  <si>
    <t>1,350,000</t>
  </si>
  <si>
    <t>LASWA/NP/NM/022/22</t>
  </si>
  <si>
    <t>2,400,000</t>
  </si>
  <si>
    <t>LASWA/NP/NM/023/22</t>
  </si>
  <si>
    <t>Payment of Agency's Staff Life Assurance for Y2023</t>
  </si>
  <si>
    <t>LASWA/NP/NM/024/22</t>
  </si>
  <si>
    <t>Payment of Security Personnel at Jetties</t>
  </si>
  <si>
    <t>1,080,000</t>
  </si>
  <si>
    <t>LASWA/NP/NM/025/22</t>
  </si>
  <si>
    <t>16,200,000</t>
  </si>
  <si>
    <t>LASWA/NP/NM/O27/22</t>
  </si>
  <si>
    <t>LASWA/NP/NM/O28/22</t>
  </si>
  <si>
    <t>Procurement Unit Yearly Expenses</t>
  </si>
  <si>
    <t>PPA/S-WTC/SS/001/22</t>
  </si>
  <si>
    <t>PPA/S-WTC/IC/002/22</t>
  </si>
  <si>
    <t>PPA/S-WTC/IC/003/22</t>
  </si>
  <si>
    <t>PPA/S-WTC/SS/004/22</t>
  </si>
  <si>
    <t>PPA/S-WTC/SS/005/22</t>
  </si>
  <si>
    <t>29/2/22</t>
  </si>
  <si>
    <t>Procurement of New Air Conditioning Units at Five Cowries' Terminal</t>
  </si>
  <si>
    <t>Installation of Sheltered Cabin at Ajido Jetty, Badagry</t>
  </si>
  <si>
    <t>Installation of Sheltered Cabin at Ofin-Ibeshe Jetty</t>
  </si>
  <si>
    <t>Installation of Sheltered Cabin at Yafin Jetty, Badagry</t>
  </si>
  <si>
    <t>Procurement of office furniture, fittings and other accessories for 2021</t>
  </si>
  <si>
    <t>Payment of insurance premium for LASWA Five Cowries Terminal Y2023</t>
  </si>
  <si>
    <t>Payment of insurance premium for LASWA Five Cowries Terminal Y2022 Oustanding</t>
  </si>
  <si>
    <t xml:space="preserve">Procurement of 1 Unit High Performance Work Boat </t>
  </si>
  <si>
    <t>LASWA/G-F/NS/011/2022</t>
  </si>
  <si>
    <t>54,278,000</t>
  </si>
  <si>
    <t>3,000,000</t>
  </si>
  <si>
    <t>LASWA/G-F/NS/010/2022</t>
  </si>
  <si>
    <t>LASWA/NP/NM/O26/22</t>
  </si>
  <si>
    <t>Publication  of LASWA Annual Magazine</t>
  </si>
  <si>
    <t>SUMMARY TABLE FOR Y2022 PROCUREMENT PLAN</t>
  </si>
  <si>
    <t>LASWA/NP/NM/O30/21</t>
  </si>
  <si>
    <t>Installation of Directional and Signages  at Strategic Jetties</t>
  </si>
  <si>
    <t>LASWA/S-NC/NS/011/2021</t>
  </si>
  <si>
    <t>LASWA/G/NS/018/2021</t>
  </si>
  <si>
    <t>Rerouting of Raw Power Supply from MTN to LASWA Head Office</t>
  </si>
  <si>
    <t>LASWA/S-NC/NS/012/2021</t>
  </si>
  <si>
    <t>LASWA/W/NS/004/2021</t>
  </si>
  <si>
    <t>LASWA/CS/IC/007/2021</t>
  </si>
  <si>
    <t>LASWA/G/NS/016/2021</t>
  </si>
  <si>
    <t>Mapping and Assessment of Jetties/Terminals - Commando Jetty, Marina Badagry</t>
  </si>
  <si>
    <t>Procurement of Life rafts for LASWA Boats</t>
  </si>
  <si>
    <t>LASWA/G/NS/017/2021</t>
  </si>
  <si>
    <t xml:space="preserve">Substantial Completion/Installation                                </t>
  </si>
  <si>
    <t xml:space="preserve">Procurement of Children and Adult Life Jackets </t>
  </si>
  <si>
    <t>Provision of Emergency Floating Clinic (Water Ambulance)</t>
  </si>
  <si>
    <t>Procurement and deployment of U-Safe Remote-controlled life buoy</t>
  </si>
  <si>
    <t>LASWA/G/NCB/002/2022</t>
  </si>
  <si>
    <t>Procurement of Printer Accessories for maintenance and servicing</t>
  </si>
  <si>
    <t>LASWA/G/NCB/003/2022</t>
  </si>
  <si>
    <t>LASWA/S-NC/NS/001/2022</t>
  </si>
  <si>
    <t>LASWA/S-NC-F/NS/002/2022</t>
  </si>
  <si>
    <t>LASWA/S-NC/NCB/003/2022</t>
  </si>
  <si>
    <t>LASWA/W/DC/003/2022</t>
  </si>
  <si>
    <t>LASWA/S-NC-F/NS/005/2022</t>
  </si>
  <si>
    <t>LASWA/S-NC-F/NS/006/2021</t>
  </si>
  <si>
    <t>LASWA/S-NC/NS/008/2022</t>
  </si>
  <si>
    <t>Development of Waterways Monitoring and Data Center (WWMDC)</t>
  </si>
  <si>
    <t>Upgrade of LASWA -Search and Rescue (LASW-SAR) Unit Phase1</t>
  </si>
  <si>
    <t xml:space="preserve">Establishment of Enhanced Aids to Navigation System (EAtoNs) </t>
  </si>
  <si>
    <t xml:space="preserve">Provision of System Dynamics and Enterprise Decision Support System </t>
  </si>
  <si>
    <t>LASWA/NP/NM/O29/22</t>
  </si>
  <si>
    <t>LASWA/NP/NM/O30/22</t>
  </si>
  <si>
    <t>200,000</t>
  </si>
  <si>
    <t>1,200,000</t>
  </si>
  <si>
    <t>Payment of Allowance to other staff, Phone Cards/Incidentals</t>
  </si>
  <si>
    <t>Payment Allowance for the attached CTU (Police Officers) to the Agency</t>
  </si>
  <si>
    <t>Payment of Audit Unit Incidental Expenses</t>
  </si>
  <si>
    <t>Payment of Planning and Budget Unit Yearly Expenses</t>
  </si>
  <si>
    <t>Payment of Legal Unit Yearly Expenses</t>
  </si>
  <si>
    <t>Payment for Fueling of LASWA Patrol/Tugboats (Ibile Oil &amp; Gas) &amp; Pool Vehicles</t>
  </si>
  <si>
    <t>Payment of Contingency meetings &amp; programmes</t>
  </si>
  <si>
    <t>Payment of Peculiar allowance/staff pension/insurancce</t>
  </si>
  <si>
    <t>Payment of Monthly DSTV Subscription</t>
  </si>
  <si>
    <t>Payment of Janitorial Service Fee</t>
  </si>
  <si>
    <t>Payment of Monthly Utilities for GM &amp; Secretary's Phone bills and Internet Subscription</t>
  </si>
  <si>
    <t>Payment VPN Subscription for waterguards - 12 months</t>
  </si>
  <si>
    <t>Payment of Waste Disposal - 12 Months</t>
  </si>
  <si>
    <t>LASWA/S-NC/NS/009/2022</t>
  </si>
  <si>
    <t>LASWA/NP/NM/O12/22</t>
  </si>
  <si>
    <t>Y2022 Water Hyacinth Recycling Initiative</t>
  </si>
  <si>
    <t>Procurement of Clinic Accessories and Consumables for the Establishment of LASWA Clinic/Bay</t>
  </si>
  <si>
    <t>LASWA/G/NS/013/2022</t>
  </si>
  <si>
    <t>LASWA/CS/QBS/005/2022</t>
  </si>
  <si>
    <t>LASWA/CS/IC/007/2022</t>
  </si>
  <si>
    <t>20,000,000</t>
  </si>
  <si>
    <t>Provision for the Establishment of LASWA Mobile Court</t>
  </si>
  <si>
    <t>LASWA/CS/SSS/002/2022</t>
  </si>
  <si>
    <t>LASWA/CS/CQ/003/2022</t>
  </si>
  <si>
    <t>LASWA/CS/SSS/004/2022</t>
  </si>
  <si>
    <t>Duration/Days</t>
  </si>
  <si>
    <t>Managing Retirement Anxieties</t>
  </si>
  <si>
    <t>PPA/S-WTC/SS/006/22</t>
  </si>
  <si>
    <t>To manage stress</t>
  </si>
  <si>
    <t>PPA/S-WTC/SS/007/22</t>
  </si>
  <si>
    <t>Project Management Workshop</t>
  </si>
  <si>
    <t>PPA/S-WTC/SS/008/22</t>
  </si>
  <si>
    <t>Managing Minutes and Minutes Writing</t>
  </si>
  <si>
    <t>PPA/S-WTC/SS/009/22</t>
  </si>
  <si>
    <t>Managing Work Place Conflicts</t>
  </si>
  <si>
    <t>PPA/S-WTC/SS/010/22</t>
  </si>
  <si>
    <t>PPA/S-WTC/SS/011/22</t>
  </si>
  <si>
    <t>PPA/S-WTC/SS/012/22</t>
  </si>
  <si>
    <t>Introduction to IPSAS</t>
  </si>
  <si>
    <t>PPA/S-WTC/SS/013/22</t>
  </si>
  <si>
    <t>For Accounting Proficiency</t>
  </si>
  <si>
    <t>Understanding Human Behaviour and Emotional Intelligence</t>
  </si>
  <si>
    <t>PPA/S-WTC/SS/014/22</t>
  </si>
  <si>
    <t>To improve personal relationships</t>
  </si>
  <si>
    <t>Procurement for Non-Procurement officers</t>
  </si>
  <si>
    <t>PPA/S-WTC/SS/015</t>
  </si>
  <si>
    <t>To enhance team work</t>
  </si>
  <si>
    <t>Public Service Induction Course Phase II</t>
  </si>
  <si>
    <t>PPA/S-WTC/SS/016</t>
  </si>
  <si>
    <t>For knowledge of public service</t>
  </si>
  <si>
    <t>21st Century Public Service Communication</t>
  </si>
  <si>
    <t>PPA/S-WTC/SS/017</t>
  </si>
  <si>
    <t>Essentials of HR Management Metric &amp; Analytics</t>
  </si>
  <si>
    <t>PPA/S-WTC/SS/018</t>
  </si>
  <si>
    <t>To improve analytic skills</t>
  </si>
  <si>
    <t>Stakeholder Relations Management</t>
  </si>
  <si>
    <t>PPA/S-WTC/SS/019</t>
  </si>
  <si>
    <t>To improve relationships management skill</t>
  </si>
  <si>
    <t>PPA/S-WTC/SS/021</t>
  </si>
  <si>
    <t>PPA/S-WTC/SS/020</t>
  </si>
  <si>
    <t>Understanding Medium Term Sector Strategy (MTSS)</t>
  </si>
  <si>
    <t>PPA/S-WTC/SS/022</t>
  </si>
  <si>
    <t>Effective Speech and Report Writing</t>
  </si>
  <si>
    <t>PPA/S-WTC/SS/023</t>
  </si>
  <si>
    <t>Effective News Releases and Features Writing</t>
  </si>
  <si>
    <t>PPA/S-WTC/SS/024</t>
  </si>
  <si>
    <t>To improve writing skills</t>
  </si>
  <si>
    <t>Effective People Skills</t>
  </si>
  <si>
    <t>PPA/S-WTC/SS/025</t>
  </si>
  <si>
    <t>To improve team work</t>
  </si>
  <si>
    <t>Managing Work-Home Interface</t>
  </si>
  <si>
    <t>PPA/S-WTC/SS/026</t>
  </si>
  <si>
    <t>To manage work stress</t>
  </si>
  <si>
    <t>PPA/S-WTC/SS/027</t>
  </si>
  <si>
    <t>Machine Learning for Data Analysis</t>
  </si>
  <si>
    <t>PPA/S-WTC/SS/028</t>
  </si>
  <si>
    <t>Workshop on Cloud Computing</t>
  </si>
  <si>
    <t>PPA/S-WTC/SS/029</t>
  </si>
  <si>
    <t>Microsoft Power BI for Data Visualization</t>
  </si>
  <si>
    <t>PPA/S-WTC/SS/030</t>
  </si>
  <si>
    <t>Digital Skills and Productivity Tools</t>
  </si>
  <si>
    <t>PPA/S-WTC/SS/031</t>
  </si>
  <si>
    <t>Learning Analytics Workshop</t>
  </si>
  <si>
    <t>PPA/S-WTC/SS/032</t>
  </si>
  <si>
    <t>Facilities Management Workshop</t>
  </si>
  <si>
    <t>PPA/S-WTC/SS/033</t>
  </si>
  <si>
    <t>PPA/S-WTC/SS/034</t>
  </si>
  <si>
    <t>Effective Audit Report Writing</t>
  </si>
  <si>
    <t>PPA/S-WTC/SS/035</t>
  </si>
  <si>
    <t>PPA/S-WTC/SS/036</t>
  </si>
  <si>
    <t>Registry Procedure and Records Keeping</t>
  </si>
  <si>
    <t>PPA/S-WTC/SS/037</t>
  </si>
  <si>
    <t>PPA/S-WTC/SS/038</t>
  </si>
  <si>
    <t>To enhance communication Skill</t>
  </si>
  <si>
    <t>PPA/S-WTC/SS/039</t>
  </si>
  <si>
    <t>Preparing for Post-Service Life</t>
  </si>
  <si>
    <t>PPA/S-WTC/SS/040</t>
  </si>
  <si>
    <t>To manage retirement anxieties</t>
  </si>
  <si>
    <t>LASWA/NP/NM/O31/22</t>
  </si>
  <si>
    <t>800,000</t>
  </si>
  <si>
    <t>LASWA/W/NCB/002-1/2022</t>
  </si>
  <si>
    <t>Installation of Floating Pontoon at Ibasa Jetty</t>
  </si>
  <si>
    <t>Installation of Floating Jetties/Pontoons at Etegbin Jetty</t>
  </si>
  <si>
    <t>LASWA/W/NCB/002-2/2022</t>
  </si>
  <si>
    <t>LASWA/W/NCB/002-3/2022</t>
  </si>
  <si>
    <t>Allowance  for Senior Level Officers(incidental&amp;Transport)</t>
  </si>
  <si>
    <t>Allowance for  Junior Level Officers. (Incidental &amp; Transport)</t>
  </si>
  <si>
    <t>Travel &amp; Transport Allowance  for Account Department  -12months</t>
  </si>
  <si>
    <t>Payment  for Servicing of Management meetings, Visitors and other ceremonies</t>
  </si>
  <si>
    <t xml:space="preserve"> Newspapers subcription  &amp; social media campaigns .</t>
  </si>
  <si>
    <t>Special Allowance for GM &amp; Secretary's Offices</t>
  </si>
  <si>
    <t>Training +B68:C118co-ordination, Monitoring and Inspection of officers attending training at different dates</t>
  </si>
  <si>
    <t>To Improve business skills</t>
  </si>
  <si>
    <t xml:space="preserve">Waterways Safety Initiative/Awareness Program:  Water Savvy Prog. &amp; Enlightenment </t>
  </si>
  <si>
    <t>Procurement/Production of Marine Weed/Waste Harvester Machine (local Production)</t>
  </si>
  <si>
    <t>ONGOING/REVALIDATED PROJECTS OF 2020-2021</t>
  </si>
  <si>
    <t>DC</t>
  </si>
  <si>
    <t>QCBS</t>
  </si>
  <si>
    <t>NM</t>
  </si>
  <si>
    <t>ONGOING/REVALIDATED 2020-2021 PROJECTS</t>
  </si>
  <si>
    <t>Rehabilitation and Installation   of Floating Pontoon at LASWA Annex</t>
  </si>
  <si>
    <t xml:space="preserve">Removal of Two (2) Submerged Transporter Wrecks and Dredging Hose abandoned along Ipakodo Ferry Route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</si>
</sst>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409]d\-mmm\-yyyy;@"/>
    <numFmt numFmtId="166" formatCode="m/d/yy;@"/>
    <numFmt numFmtId="167" formatCode="[$-409]dd\-mmm\-yy;@"/>
  </numFmts>
  <fonts count="3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Times New Roman"/>
      <family val="1"/>
    </font>
    <font>
      <b/>
      <u/>
      <sz val="16"/>
      <name val="Calibri"/>
      <family val="2"/>
      <scheme val="minor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mbria"/>
      <family val="1"/>
      <scheme val="major"/>
    </font>
    <font>
      <b/>
      <sz val="1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97">
    <xf numFmtId="0" fontId="0" fillId="0" borderId="0" xfId="0"/>
    <xf numFmtId="0" fontId="5" fillId="0" borderId="0" xfId="0" applyFont="1"/>
    <xf numFmtId="4" fontId="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3" fontId="9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right"/>
    </xf>
    <xf numFmtId="0" fontId="10" fillId="0" borderId="0" xfId="0" applyFont="1"/>
    <xf numFmtId="0" fontId="13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0" fontId="12" fillId="0" borderId="0" xfId="0" applyFont="1"/>
    <xf numFmtId="0" fontId="10" fillId="2" borderId="0" xfId="0" applyFont="1" applyFill="1"/>
    <xf numFmtId="0" fontId="10" fillId="0" borderId="0" xfId="0" applyFont="1" applyAlignment="1">
      <alignment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Border="1"/>
    <xf numFmtId="0" fontId="14" fillId="2" borderId="7" xfId="0" applyFont="1" applyFill="1" applyBorder="1" applyAlignment="1">
      <alignment horizontal="center"/>
    </xf>
    <xf numFmtId="0" fontId="14" fillId="2" borderId="42" xfId="0" applyFont="1" applyFill="1" applyBorder="1" applyAlignment="1">
      <alignment horizontal="center"/>
    </xf>
    <xf numFmtId="0" fontId="14" fillId="2" borderId="45" xfId="0" applyFont="1" applyFill="1" applyBorder="1" applyAlignment="1">
      <alignment horizontal="center"/>
    </xf>
    <xf numFmtId="0" fontId="14" fillId="2" borderId="46" xfId="0" applyFont="1" applyFill="1" applyBorder="1" applyAlignment="1">
      <alignment horizontal="center"/>
    </xf>
    <xf numFmtId="0" fontId="0" fillId="0" borderId="21" xfId="0" applyFont="1" applyBorder="1"/>
    <xf numFmtId="0" fontId="0" fillId="0" borderId="50" xfId="0" applyFont="1" applyBorder="1"/>
    <xf numFmtId="0" fontId="0" fillId="0" borderId="0" xfId="0" applyFont="1" applyBorder="1"/>
    <xf numFmtId="0" fontId="0" fillId="0" borderId="51" xfId="0" applyFont="1" applyBorder="1"/>
    <xf numFmtId="3" fontId="13" fillId="0" borderId="15" xfId="0" applyNumberFormat="1" applyFont="1" applyBorder="1" applyAlignment="1">
      <alignment horizontal="center" vertical="center"/>
    </xf>
    <xf numFmtId="165" fontId="13" fillId="0" borderId="15" xfId="0" applyNumberFormat="1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165" fontId="13" fillId="0" borderId="18" xfId="0" applyNumberFormat="1" applyFont="1" applyBorder="1" applyAlignment="1">
      <alignment horizontal="center" vertical="center"/>
    </xf>
    <xf numFmtId="165" fontId="13" fillId="0" borderId="18" xfId="0" applyNumberFormat="1" applyFont="1" applyBorder="1" applyAlignment="1">
      <alignment horizontal="center" vertical="center" wrapText="1"/>
    </xf>
    <xf numFmtId="15" fontId="13" fillId="0" borderId="15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65" fontId="13" fillId="0" borderId="39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 wrapText="1"/>
    </xf>
    <xf numFmtId="4" fontId="13" fillId="0" borderId="0" xfId="0" applyNumberFormat="1" applyFont="1"/>
    <xf numFmtId="0" fontId="20" fillId="0" borderId="0" xfId="0" applyFont="1" applyBorder="1"/>
    <xf numFmtId="0" fontId="20" fillId="0" borderId="0" xfId="0" applyFont="1"/>
    <xf numFmtId="0" fontId="20" fillId="3" borderId="18" xfId="0" applyFont="1" applyFill="1" applyBorder="1" applyAlignment="1">
      <alignment vertical="center" wrapText="1"/>
    </xf>
    <xf numFmtId="0" fontId="20" fillId="2" borderId="0" xfId="0" applyFont="1" applyFill="1"/>
    <xf numFmtId="0" fontId="22" fillId="2" borderId="0" xfId="0" applyFont="1" applyFill="1"/>
    <xf numFmtId="0" fontId="22" fillId="2" borderId="0" xfId="0" applyFont="1" applyFill="1" applyBorder="1"/>
    <xf numFmtId="0" fontId="20" fillId="4" borderId="18" xfId="0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 applyProtection="1">
      <alignment wrapText="1"/>
      <protection locked="0"/>
    </xf>
    <xf numFmtId="4" fontId="24" fillId="2" borderId="1" xfId="0" applyNumberFormat="1" applyFont="1" applyFill="1" applyBorder="1" applyAlignment="1" applyProtection="1">
      <alignment horizontal="left" wrapText="1"/>
      <protection locked="0"/>
    </xf>
    <xf numFmtId="4" fontId="2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64" xfId="0" applyFont="1" applyBorder="1"/>
    <xf numFmtId="0" fontId="10" fillId="2" borderId="64" xfId="0" applyFont="1" applyFill="1" applyBorder="1"/>
    <xf numFmtId="0" fontId="13" fillId="0" borderId="0" xfId="0" applyFont="1" applyAlignment="1">
      <alignment horizontal="left"/>
    </xf>
    <xf numFmtId="0" fontId="13" fillId="0" borderId="0" xfId="0" applyFont="1"/>
    <xf numFmtId="4" fontId="13" fillId="0" borderId="15" xfId="0" applyNumberFormat="1" applyFont="1" applyBorder="1" applyAlignment="1">
      <alignment horizontal="center" vertical="center"/>
    </xf>
    <xf numFmtId="4" fontId="13" fillId="0" borderId="18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 wrapText="1"/>
    </xf>
    <xf numFmtId="4" fontId="13" fillId="0" borderId="18" xfId="0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0" fontId="10" fillId="0" borderId="60" xfId="0" applyFont="1" applyBorder="1" applyAlignment="1">
      <alignment vertical="top"/>
    </xf>
    <xf numFmtId="0" fontId="0" fillId="0" borderId="35" xfId="0" applyBorder="1"/>
    <xf numFmtId="3" fontId="13" fillId="0" borderId="21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65" fontId="13" fillId="0" borderId="57" xfId="0" applyNumberFormat="1" applyFont="1" applyBorder="1" applyAlignment="1">
      <alignment horizontal="center" vertical="center"/>
    </xf>
    <xf numFmtId="165" fontId="13" fillId="0" borderId="47" xfId="0" applyNumberFormat="1" applyFont="1" applyBorder="1" applyAlignment="1">
      <alignment horizontal="center" vertical="center"/>
    </xf>
    <xf numFmtId="3" fontId="13" fillId="0" borderId="45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165" fontId="13" fillId="0" borderId="6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165" fontId="13" fillId="0" borderId="10" xfId="0" applyNumberFormat="1" applyFont="1" applyBorder="1" applyAlignment="1">
      <alignment horizontal="center" vertical="center"/>
    </xf>
    <xf numFmtId="165" fontId="13" fillId="0" borderId="56" xfId="0" applyNumberFormat="1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49" fontId="11" fillId="0" borderId="0" xfId="0" applyNumberFormat="1" applyFont="1"/>
    <xf numFmtId="4" fontId="11" fillId="0" borderId="0" xfId="0" applyNumberFormat="1" applyFont="1"/>
    <xf numFmtId="0" fontId="20" fillId="0" borderId="21" xfId="0" applyFont="1" applyBorder="1"/>
    <xf numFmtId="0" fontId="20" fillId="3" borderId="40" xfId="0" applyFont="1" applyFill="1" applyBorder="1" applyAlignment="1">
      <alignment vertical="center"/>
    </xf>
    <xf numFmtId="0" fontId="20" fillId="3" borderId="75" xfId="0" applyFont="1" applyFill="1" applyBorder="1" applyAlignment="1">
      <alignment vertical="center"/>
    </xf>
    <xf numFmtId="0" fontId="20" fillId="3" borderId="56" xfId="0" applyFont="1" applyFill="1" applyBorder="1" applyAlignment="1">
      <alignment vertical="center"/>
    </xf>
    <xf numFmtId="0" fontId="20" fillId="3" borderId="56" xfId="0" applyFont="1" applyFill="1" applyBorder="1" applyAlignment="1">
      <alignment vertical="center" wrapText="1"/>
    </xf>
    <xf numFmtId="166" fontId="13" fillId="0" borderId="1" xfId="0" applyNumberFormat="1" applyFont="1" applyBorder="1" applyAlignment="1">
      <alignment horizontal="center" vertical="center"/>
    </xf>
    <xf numFmtId="166" fontId="13" fillId="0" borderId="2" xfId="0" applyNumberFormat="1" applyFont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/>
    </xf>
    <xf numFmtId="165" fontId="13" fillId="0" borderId="44" xfId="0" applyNumberFormat="1" applyFont="1" applyBorder="1" applyAlignment="1">
      <alignment horizontal="center" vertical="center" wrapText="1"/>
    </xf>
    <xf numFmtId="165" fontId="13" fillId="0" borderId="68" xfId="0" applyNumberFormat="1" applyFont="1" applyBorder="1" applyAlignment="1">
      <alignment horizontal="center" vertical="center" wrapText="1"/>
    </xf>
    <xf numFmtId="165" fontId="13" fillId="0" borderId="19" xfId="0" applyNumberFormat="1" applyFont="1" applyBorder="1" applyAlignment="1">
      <alignment horizontal="center" vertical="center" wrapText="1"/>
    </xf>
    <xf numFmtId="165" fontId="13" fillId="0" borderId="19" xfId="0" applyNumberFormat="1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3" fillId="0" borderId="44" xfId="0" applyNumberFormat="1" applyFont="1" applyBorder="1" applyAlignment="1">
      <alignment horizontal="center" vertical="center"/>
    </xf>
    <xf numFmtId="167" fontId="13" fillId="0" borderId="15" xfId="0" applyNumberFormat="1" applyFont="1" applyBorder="1" applyAlignment="1">
      <alignment horizontal="left" vertical="center" indent="1"/>
    </xf>
    <xf numFmtId="3" fontId="12" fillId="0" borderId="64" xfId="0" applyNumberFormat="1" applyFont="1" applyBorder="1"/>
    <xf numFmtId="4" fontId="12" fillId="0" borderId="64" xfId="0" applyNumberFormat="1" applyFont="1" applyBorder="1"/>
    <xf numFmtId="3" fontId="10" fillId="2" borderId="64" xfId="0" applyNumberFormat="1" applyFont="1" applyFill="1" applyBorder="1"/>
    <xf numFmtId="3" fontId="10" fillId="0" borderId="64" xfId="0" applyNumberFormat="1" applyFont="1" applyBorder="1" applyAlignment="1">
      <alignment vertical="top"/>
    </xf>
    <xf numFmtId="0" fontId="13" fillId="0" borderId="0" xfId="0" applyFont="1"/>
    <xf numFmtId="4" fontId="20" fillId="0" borderId="0" xfId="0" applyNumberFormat="1" applyFont="1" applyBorder="1"/>
    <xf numFmtId="165" fontId="13" fillId="0" borderId="49" xfId="0" applyNumberFormat="1" applyFont="1" applyBorder="1" applyAlignment="1">
      <alignment horizontal="center" vertical="center"/>
    </xf>
    <xf numFmtId="167" fontId="13" fillId="0" borderId="49" xfId="0" applyNumberFormat="1" applyFont="1" applyBorder="1" applyAlignment="1">
      <alignment horizontal="left" vertical="center" indent="1"/>
    </xf>
    <xf numFmtId="4" fontId="13" fillId="0" borderId="4" xfId="0" applyNumberFormat="1" applyFont="1" applyBorder="1" applyAlignment="1">
      <alignment horizontal="center" vertical="center" wrapText="1"/>
    </xf>
    <xf numFmtId="165" fontId="13" fillId="0" borderId="49" xfId="0" applyNumberFormat="1" applyFont="1" applyBorder="1" applyAlignment="1">
      <alignment horizontal="center" vertical="center" wrapText="1"/>
    </xf>
    <xf numFmtId="4" fontId="13" fillId="0" borderId="67" xfId="0" applyNumberFormat="1" applyFont="1" applyBorder="1" applyAlignment="1">
      <alignment vertical="center" wrapText="1"/>
    </xf>
    <xf numFmtId="4" fontId="13" fillId="0" borderId="65" xfId="0" applyNumberFormat="1" applyFont="1" applyBorder="1" applyAlignment="1">
      <alignment vertical="center" wrapText="1"/>
    </xf>
    <xf numFmtId="4" fontId="13" fillId="0" borderId="64" xfId="0" applyNumberFormat="1" applyFont="1" applyBorder="1" applyAlignment="1">
      <alignment vertical="center" wrapText="1"/>
    </xf>
    <xf numFmtId="4" fontId="13" fillId="0" borderId="59" xfId="0" applyNumberFormat="1" applyFont="1" applyBorder="1" applyAlignment="1">
      <alignment vertical="center" wrapText="1"/>
    </xf>
    <xf numFmtId="4" fontId="24" fillId="2" borderId="1" xfId="0" applyNumberFormat="1" applyFont="1" applyFill="1" applyBorder="1" applyAlignment="1" applyProtection="1">
      <alignment horizontal="left" vertical="top" wrapText="1"/>
      <protection locked="0"/>
    </xf>
    <xf numFmtId="165" fontId="13" fillId="0" borderId="51" xfId="0" applyNumberFormat="1" applyFont="1" applyBorder="1" applyAlignment="1">
      <alignment horizontal="center" vertical="center"/>
    </xf>
    <xf numFmtId="165" fontId="13" fillId="0" borderId="62" xfId="0" applyNumberFormat="1" applyFont="1" applyBorder="1" applyAlignment="1">
      <alignment horizontal="center" vertical="center"/>
    </xf>
    <xf numFmtId="167" fontId="13" fillId="0" borderId="2" xfId="0" applyNumberFormat="1" applyFont="1" applyBorder="1" applyAlignment="1">
      <alignment horizontal="left" vertical="center" indent="1"/>
    </xf>
    <xf numFmtId="0" fontId="0" fillId="0" borderId="1" xfId="0" applyBorder="1"/>
    <xf numFmtId="4" fontId="13" fillId="0" borderId="1" xfId="0" applyNumberFormat="1" applyFont="1" applyBorder="1" applyAlignment="1">
      <alignment horizontal="center" vertical="center" wrapText="1"/>
    </xf>
    <xf numFmtId="4" fontId="13" fillId="0" borderId="60" xfId="0" applyNumberFormat="1" applyFont="1" applyBorder="1" applyAlignment="1">
      <alignment vertical="center" wrapText="1"/>
    </xf>
    <xf numFmtId="4" fontId="27" fillId="0" borderId="67" xfId="0" applyNumberFormat="1" applyFont="1" applyBorder="1" applyAlignment="1">
      <alignment vertical="center" wrapText="1"/>
    </xf>
    <xf numFmtId="1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" fontId="15" fillId="2" borderId="1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1" xfId="0" applyNumberFormat="1" applyFont="1" applyFill="1" applyBorder="1" applyAlignment="1" applyProtection="1">
      <alignment horizontal="left" vertical="top" wrapText="1"/>
      <protection locked="0"/>
    </xf>
    <xf numFmtId="0" fontId="14" fillId="2" borderId="67" xfId="0" applyFont="1" applyFill="1" applyBorder="1" applyAlignment="1">
      <alignment horizontal="center"/>
    </xf>
    <xf numFmtId="0" fontId="14" fillId="2" borderId="64" xfId="0" applyFont="1" applyFill="1" applyBorder="1" applyAlignment="1">
      <alignment horizontal="center"/>
    </xf>
    <xf numFmtId="0" fontId="14" fillId="2" borderId="59" xfId="0" applyFont="1" applyFill="1" applyBorder="1" applyAlignment="1">
      <alignment horizontal="center"/>
    </xf>
    <xf numFmtId="0" fontId="14" fillId="2" borderId="65" xfId="0" applyFont="1" applyFill="1" applyBorder="1" applyAlignment="1">
      <alignment horizontal="center"/>
    </xf>
    <xf numFmtId="0" fontId="14" fillId="2" borderId="60" xfId="0" applyFont="1" applyFill="1" applyBorder="1" applyAlignment="1">
      <alignment horizontal="center"/>
    </xf>
    <xf numFmtId="0" fontId="13" fillId="0" borderId="65" xfId="0" applyFont="1" applyBorder="1" applyAlignment="1">
      <alignment horizontal="center"/>
    </xf>
    <xf numFmtId="0" fontId="14" fillId="0" borderId="60" xfId="0" applyFont="1" applyBorder="1" applyAlignment="1">
      <alignment horizontal="center" vertical="center" wrapText="1"/>
    </xf>
    <xf numFmtId="0" fontId="10" fillId="0" borderId="65" xfId="0" applyFont="1" applyBorder="1"/>
    <xf numFmtId="0" fontId="14" fillId="0" borderId="60" xfId="0" applyFont="1" applyBorder="1" applyAlignment="1">
      <alignment vertical="center" wrapText="1"/>
    </xf>
    <xf numFmtId="0" fontId="14" fillId="0" borderId="66" xfId="0" applyFont="1" applyBorder="1" applyAlignment="1">
      <alignment horizontal="center" vertical="center" wrapText="1"/>
    </xf>
    <xf numFmtId="0" fontId="12" fillId="0" borderId="74" xfId="0" applyFont="1" applyBorder="1" applyAlignment="1">
      <alignment horizontal="right"/>
    </xf>
    <xf numFmtId="4" fontId="12" fillId="0" borderId="67" xfId="0" applyNumberFormat="1" applyFont="1" applyBorder="1"/>
    <xf numFmtId="0" fontId="12" fillId="0" borderId="65" xfId="0" applyFont="1" applyBorder="1"/>
    <xf numFmtId="3" fontId="12" fillId="0" borderId="59" xfId="0" applyNumberFormat="1" applyFont="1" applyBorder="1"/>
    <xf numFmtId="0" fontId="12" fillId="0" borderId="60" xfId="0" applyFont="1" applyBorder="1"/>
    <xf numFmtId="3" fontId="12" fillId="0" borderId="67" xfId="0" applyNumberFormat="1" applyFont="1" applyBorder="1"/>
    <xf numFmtId="3" fontId="10" fillId="2" borderId="59" xfId="0" applyNumberFormat="1" applyFont="1" applyFill="1" applyBorder="1"/>
    <xf numFmtId="0" fontId="10" fillId="2" borderId="60" xfId="0" applyFont="1" applyFill="1" applyBorder="1"/>
    <xf numFmtId="3" fontId="10" fillId="0" borderId="67" xfId="0" applyNumberFormat="1" applyFont="1" applyBorder="1" applyAlignment="1">
      <alignment vertical="top"/>
    </xf>
    <xf numFmtId="0" fontId="10" fillId="0" borderId="64" xfId="0" applyFont="1" applyBorder="1" applyAlignment="1">
      <alignment vertical="top"/>
    </xf>
    <xf numFmtId="4" fontId="10" fillId="0" borderId="64" xfId="0" applyNumberFormat="1" applyFont="1" applyBorder="1" applyAlignment="1">
      <alignment vertical="top"/>
    </xf>
    <xf numFmtId="4" fontId="10" fillId="2" borderId="64" xfId="0" applyNumberFormat="1" applyFont="1" applyFill="1" applyBorder="1" applyAlignment="1">
      <alignment vertical="top"/>
    </xf>
    <xf numFmtId="0" fontId="10" fillId="2" borderId="64" xfId="0" applyFont="1" applyFill="1" applyBorder="1" applyAlignment="1">
      <alignment vertical="top"/>
    </xf>
    <xf numFmtId="3" fontId="10" fillId="2" borderId="64" xfId="0" applyNumberFormat="1" applyFont="1" applyFill="1" applyBorder="1" applyAlignment="1">
      <alignment vertical="top"/>
    </xf>
    <xf numFmtId="0" fontId="12" fillId="0" borderId="74" xfId="0" applyFont="1" applyBorder="1"/>
    <xf numFmtId="0" fontId="12" fillId="0" borderId="66" xfId="0" applyFont="1" applyBorder="1"/>
    <xf numFmtId="3" fontId="12" fillId="0" borderId="61" xfId="0" applyNumberFormat="1" applyFont="1" applyBorder="1"/>
    <xf numFmtId="3" fontId="10" fillId="2" borderId="69" xfId="0" applyNumberFormat="1" applyFont="1" applyFill="1" applyBorder="1"/>
    <xf numFmtId="0" fontId="10" fillId="2" borderId="66" xfId="0" applyFont="1" applyFill="1" applyBorder="1"/>
    <xf numFmtId="0" fontId="10" fillId="0" borderId="66" xfId="0" applyFont="1" applyBorder="1" applyAlignment="1">
      <alignment vertical="top"/>
    </xf>
    <xf numFmtId="0" fontId="10" fillId="0" borderId="71" xfId="0" applyFont="1" applyBorder="1" applyAlignment="1">
      <alignment vertical="top"/>
    </xf>
    <xf numFmtId="0" fontId="10" fillId="2" borderId="71" xfId="0" applyFont="1" applyFill="1" applyBorder="1" applyAlignment="1">
      <alignment vertical="top"/>
    </xf>
    <xf numFmtId="3" fontId="10" fillId="2" borderId="71" xfId="0" applyNumberFormat="1" applyFont="1" applyFill="1" applyBorder="1" applyAlignment="1">
      <alignment vertical="top"/>
    </xf>
    <xf numFmtId="0" fontId="10" fillId="0" borderId="74" xfId="0" applyFont="1" applyBorder="1"/>
    <xf numFmtId="4" fontId="12" fillId="0" borderId="45" xfId="0" applyNumberFormat="1" applyFont="1" applyBorder="1"/>
    <xf numFmtId="0" fontId="12" fillId="0" borderId="46" xfId="0" applyFont="1" applyBorder="1"/>
    <xf numFmtId="0" fontId="12" fillId="0" borderId="42" xfId="0" applyFont="1" applyBorder="1"/>
    <xf numFmtId="3" fontId="12" fillId="0" borderId="45" xfId="0" applyNumberFormat="1" applyFont="1" applyBorder="1"/>
    <xf numFmtId="3" fontId="10" fillId="2" borderId="7" xfId="0" applyNumberFormat="1" applyFont="1" applyFill="1" applyBorder="1"/>
    <xf numFmtId="0" fontId="10" fillId="2" borderId="42" xfId="0" applyFont="1" applyFill="1" applyBorder="1"/>
    <xf numFmtId="0" fontId="10" fillId="0" borderId="42" xfId="0" applyFont="1" applyBorder="1" applyAlignment="1">
      <alignment vertical="top"/>
    </xf>
    <xf numFmtId="0" fontId="10" fillId="0" borderId="72" xfId="0" applyFont="1" applyBorder="1" applyAlignment="1">
      <alignment vertical="top"/>
    </xf>
    <xf numFmtId="4" fontId="10" fillId="2" borderId="72" xfId="0" applyNumberFormat="1" applyFont="1" applyFill="1" applyBorder="1" applyAlignment="1">
      <alignment vertical="top"/>
    </xf>
    <xf numFmtId="0" fontId="10" fillId="2" borderId="72" xfId="0" applyFont="1" applyFill="1" applyBorder="1" applyAlignment="1">
      <alignment vertical="top"/>
    </xf>
    <xf numFmtId="3" fontId="10" fillId="2" borderId="72" xfId="0" applyNumberFormat="1" applyFont="1" applyFill="1" applyBorder="1" applyAlignment="1">
      <alignment vertical="top"/>
    </xf>
    <xf numFmtId="0" fontId="10" fillId="0" borderId="46" xfId="0" applyFont="1" applyBorder="1"/>
    <xf numFmtId="4" fontId="13" fillId="2" borderId="60" xfId="0" applyNumberFormat="1" applyFont="1" applyFill="1" applyBorder="1"/>
    <xf numFmtId="4" fontId="13" fillId="0" borderId="65" xfId="0" applyNumberFormat="1" applyFont="1" applyBorder="1"/>
    <xf numFmtId="4" fontId="24" fillId="2" borderId="68" xfId="0" applyNumberFormat="1" applyFont="1" applyFill="1" applyBorder="1" applyAlignment="1" applyProtection="1">
      <alignment horizontal="left" vertical="top" wrapText="1"/>
      <protection locked="0"/>
    </xf>
    <xf numFmtId="4" fontId="24" fillId="2" borderId="68" xfId="0" applyNumberFormat="1" applyFont="1" applyFill="1" applyBorder="1" applyAlignment="1" applyProtection="1">
      <alignment wrapText="1"/>
      <protection locked="0"/>
    </xf>
    <xf numFmtId="4" fontId="24" fillId="2" borderId="68" xfId="0" applyNumberFormat="1" applyFont="1" applyFill="1" applyBorder="1" applyAlignment="1" applyProtection="1">
      <alignment horizontal="left" wrapText="1"/>
      <protection locked="0"/>
    </xf>
    <xf numFmtId="0" fontId="0" fillId="0" borderId="18" xfId="0" applyBorder="1"/>
    <xf numFmtId="0" fontId="26" fillId="0" borderId="18" xfId="0" applyFont="1" applyBorder="1"/>
    <xf numFmtId="4" fontId="26" fillId="0" borderId="18" xfId="0" applyNumberFormat="1" applyFont="1" applyBorder="1"/>
    <xf numFmtId="4" fontId="26" fillId="0" borderId="19" xfId="0" applyNumberFormat="1" applyFont="1" applyBorder="1"/>
    <xf numFmtId="4" fontId="7" fillId="0" borderId="54" xfId="0" applyNumberFormat="1" applyFont="1" applyBorder="1" applyAlignment="1">
      <alignment horizont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54" xfId="0" applyFont="1" applyFill="1" applyBorder="1" applyAlignment="1">
      <alignment horizontal="center" vertical="center" wrapText="1"/>
    </xf>
    <xf numFmtId="0" fontId="17" fillId="3" borderId="53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5" fillId="3" borderId="1" xfId="0" applyNumberFormat="1" applyFont="1" applyFill="1" applyBorder="1"/>
    <xf numFmtId="0" fontId="20" fillId="3" borderId="19" xfId="0" applyFont="1" applyFill="1" applyBorder="1" applyAlignment="1">
      <alignment vertical="center" wrapText="1"/>
    </xf>
    <xf numFmtId="0" fontId="15" fillId="3" borderId="61" xfId="0" applyFont="1" applyFill="1" applyBorder="1" applyAlignment="1">
      <alignment horizontal="center" vertical="center"/>
    </xf>
    <xf numFmtId="49" fontId="15" fillId="3" borderId="67" xfId="0" applyNumberFormat="1" applyFont="1" applyFill="1" applyBorder="1" applyAlignment="1">
      <alignment horizontal="center" vertical="center" wrapText="1"/>
    </xf>
    <xf numFmtId="49" fontId="15" fillId="3" borderId="13" xfId="0" applyNumberFormat="1" applyFont="1" applyFill="1" applyBorder="1" applyAlignment="1">
      <alignment horizontal="center" vertical="center" wrapText="1"/>
    </xf>
    <xf numFmtId="49" fontId="15" fillId="3" borderId="8" xfId="0" applyNumberFormat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2" xfId="0" applyFont="1" applyFill="1" applyBorder="1" applyAlignment="1">
      <alignment horizontal="center"/>
    </xf>
    <xf numFmtId="0" fontId="19" fillId="3" borderId="8" xfId="0" applyFont="1" applyFill="1" applyBorder="1"/>
    <xf numFmtId="3" fontId="15" fillId="3" borderId="24" xfId="0" applyNumberFormat="1" applyFont="1" applyFill="1" applyBorder="1" applyAlignment="1">
      <alignment horizontal="left" vertical="top" wrapText="1"/>
    </xf>
    <xf numFmtId="4" fontId="15" fillId="3" borderId="15" xfId="0" applyNumberFormat="1" applyFont="1" applyFill="1" applyBorder="1" applyAlignment="1">
      <alignment horizontal="left" vertical="top" wrapText="1"/>
    </xf>
    <xf numFmtId="1" fontId="15" fillId="3" borderId="15" xfId="0" applyNumberFormat="1" applyFont="1" applyFill="1" applyBorder="1" applyAlignment="1">
      <alignment horizontal="left" vertical="top" wrapText="1"/>
    </xf>
    <xf numFmtId="4" fontId="15" fillId="3" borderId="16" xfId="0" applyNumberFormat="1" applyFont="1" applyFill="1" applyBorder="1" applyAlignment="1">
      <alignment horizontal="left" vertical="top" wrapText="1"/>
    </xf>
    <xf numFmtId="0" fontId="27" fillId="0" borderId="65" xfId="0" applyFont="1" applyBorder="1"/>
    <xf numFmtId="0" fontId="13" fillId="0" borderId="0" xfId="0" applyFont="1"/>
    <xf numFmtId="0" fontId="13" fillId="0" borderId="0" xfId="0" applyFont="1"/>
    <xf numFmtId="0" fontId="13" fillId="0" borderId="0" xfId="0" applyFont="1"/>
    <xf numFmtId="0" fontId="10" fillId="2" borderId="60" xfId="0" applyFont="1" applyFill="1" applyBorder="1" applyAlignment="1">
      <alignment vertical="top"/>
    </xf>
    <xf numFmtId="0" fontId="10" fillId="2" borderId="66" xfId="0" applyFont="1" applyFill="1" applyBorder="1" applyAlignment="1">
      <alignment vertical="top"/>
    </xf>
    <xf numFmtId="0" fontId="10" fillId="2" borderId="42" xfId="0" applyFont="1" applyFill="1" applyBorder="1" applyAlignment="1">
      <alignment vertical="top"/>
    </xf>
    <xf numFmtId="0" fontId="13" fillId="0" borderId="0" xfId="0" applyFont="1"/>
    <xf numFmtId="49" fontId="15" fillId="3" borderId="1" xfId="0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9" fontId="11" fillId="3" borderId="1" xfId="0" applyNumberFormat="1" applyFont="1" applyFill="1" applyBorder="1" applyAlignment="1" applyProtection="1">
      <alignment vertical="center" wrapText="1"/>
      <protection locked="0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" xfId="0" applyNumberFormat="1" applyFont="1" applyFill="1" applyBorder="1" applyAlignment="1" applyProtection="1">
      <protection locked="0"/>
    </xf>
    <xf numFmtId="4" fontId="11" fillId="3" borderId="1" xfId="0" applyNumberFormat="1" applyFont="1" applyFill="1" applyBorder="1" applyAlignment="1" applyProtection="1">
      <alignment horizontal="right"/>
      <protection locked="0"/>
    </xf>
    <xf numFmtId="49" fontId="11" fillId="3" borderId="1" xfId="0" applyNumberFormat="1" applyFont="1" applyFill="1" applyBorder="1" applyAlignment="1">
      <alignment horizontal="center" wrapText="1"/>
    </xf>
    <xf numFmtId="49" fontId="11" fillId="3" borderId="1" xfId="0" applyNumberFormat="1" applyFont="1" applyFill="1" applyBorder="1" applyAlignment="1" applyProtection="1">
      <alignment horizontal="center"/>
      <protection locked="0"/>
    </xf>
    <xf numFmtId="49" fontId="11" fillId="4" borderId="1" xfId="0" applyNumberFormat="1" applyFont="1" applyFill="1" applyBorder="1" applyAlignment="1" applyProtection="1">
      <alignment horizontal="center"/>
      <protection locked="0"/>
    </xf>
    <xf numFmtId="0" fontId="14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" xfId="0" applyNumberFormat="1" applyFont="1" applyFill="1" applyBorder="1" applyAlignment="1" applyProtection="1">
      <protection locked="0"/>
    </xf>
    <xf numFmtId="49" fontId="11" fillId="0" borderId="1" xfId="0" applyNumberFormat="1" applyFont="1" applyFill="1" applyBorder="1" applyAlignment="1" applyProtection="1">
      <protection locked="0"/>
    </xf>
    <xf numFmtId="4" fontId="11" fillId="0" borderId="3" xfId="0" applyNumberFormat="1" applyFont="1" applyFill="1" applyBorder="1" applyAlignment="1" applyProtection="1">
      <protection locked="0"/>
    </xf>
    <xf numFmtId="165" fontId="11" fillId="0" borderId="1" xfId="0" applyNumberFormat="1" applyFont="1" applyFill="1" applyBorder="1" applyAlignment="1" applyProtection="1">
      <protection locked="0"/>
    </xf>
    <xf numFmtId="4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Border="1" applyAlignment="1">
      <alignment horizontal="center" vertical="center" wrapText="1"/>
    </xf>
    <xf numFmtId="3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" xfId="0" applyNumberFormat="1" applyFont="1" applyBorder="1" applyAlignment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/>
    <xf numFmtId="165" fontId="14" fillId="0" borderId="1" xfId="0" applyNumberFormat="1" applyFont="1" applyBorder="1" applyAlignment="1">
      <alignment horizontal="center" vertical="center" wrapText="1"/>
    </xf>
    <xf numFmtId="14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0" applyNumberFormat="1" applyFont="1" applyBorder="1" applyAlignment="1">
      <alignment horizontal="center" vertical="center" wrapText="1"/>
    </xf>
    <xf numFmtId="3" fontId="19" fillId="2" borderId="15" xfId="0" applyNumberFormat="1" applyFont="1" applyFill="1" applyBorder="1" applyAlignment="1">
      <alignment horizontal="center" vertical="center"/>
    </xf>
    <xf numFmtId="165" fontId="19" fillId="2" borderId="15" xfId="0" applyNumberFormat="1" applyFont="1" applyFill="1" applyBorder="1" applyAlignment="1">
      <alignment horizontal="center" vertical="center"/>
    </xf>
    <xf numFmtId="165" fontId="19" fillId="2" borderId="3" xfId="0" applyNumberFormat="1" applyFont="1" applyFill="1" applyBorder="1" applyAlignment="1">
      <alignment vertical="center"/>
    </xf>
    <xf numFmtId="4" fontId="19" fillId="2" borderId="1" xfId="0" applyNumberFormat="1" applyFont="1" applyFill="1" applyBorder="1" applyAlignment="1">
      <alignment vertical="center"/>
    </xf>
    <xf numFmtId="165" fontId="19" fillId="2" borderId="58" xfId="0" applyNumberFormat="1" applyFont="1" applyFill="1" applyBorder="1" applyAlignment="1">
      <alignment horizontal="center" vertical="center"/>
    </xf>
    <xf numFmtId="165" fontId="19" fillId="2" borderId="16" xfId="0" applyNumberFormat="1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165" fontId="19" fillId="2" borderId="18" xfId="0" applyNumberFormat="1" applyFont="1" applyFill="1" applyBorder="1" applyAlignment="1">
      <alignment horizontal="center" vertical="center"/>
    </xf>
    <xf numFmtId="165" fontId="19" fillId="2" borderId="18" xfId="0" applyNumberFormat="1" applyFont="1" applyFill="1" applyBorder="1" applyAlignment="1">
      <alignment vertical="center"/>
    </xf>
    <xf numFmtId="165" fontId="19" fillId="2" borderId="22" xfId="0" applyNumberFormat="1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4" fontId="19" fillId="2" borderId="15" xfId="1" applyNumberFormat="1" applyFont="1" applyFill="1" applyBorder="1" applyAlignment="1">
      <alignment vertical="center" wrapText="1"/>
    </xf>
    <xf numFmtId="4" fontId="19" fillId="2" borderId="22" xfId="1" applyNumberFormat="1" applyFont="1" applyFill="1" applyBorder="1" applyAlignment="1">
      <alignment vertical="center" wrapText="1"/>
    </xf>
    <xf numFmtId="4" fontId="19" fillId="2" borderId="22" xfId="1" applyNumberFormat="1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4" fontId="19" fillId="2" borderId="15" xfId="1" applyNumberFormat="1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vertical="center"/>
    </xf>
    <xf numFmtId="0" fontId="16" fillId="2" borderId="18" xfId="0" applyFont="1" applyFill="1" applyBorder="1" applyAlignment="1">
      <alignment horizontal="center" vertical="center"/>
    </xf>
    <xf numFmtId="165" fontId="19" fillId="2" borderId="32" xfId="0" applyNumberFormat="1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4" fontId="19" fillId="2" borderId="22" xfId="0" applyNumberFormat="1" applyFont="1" applyFill="1" applyBorder="1" applyAlignment="1">
      <alignment vertical="center"/>
    </xf>
    <xf numFmtId="0" fontId="29" fillId="3" borderId="18" xfId="0" applyFont="1" applyFill="1" applyBorder="1" applyAlignment="1">
      <alignment horizontal="center" vertical="center" wrapText="1"/>
    </xf>
    <xf numFmtId="0" fontId="29" fillId="3" borderId="18" xfId="0" applyFont="1" applyFill="1" applyBorder="1" applyAlignment="1">
      <alignment vertical="center" wrapText="1"/>
    </xf>
    <xf numFmtId="0" fontId="29" fillId="4" borderId="22" xfId="0" applyFont="1" applyFill="1" applyBorder="1" applyAlignment="1">
      <alignment horizontal="center" vertical="center" wrapText="1"/>
    </xf>
    <xf numFmtId="0" fontId="29" fillId="3" borderId="19" xfId="0" applyFont="1" applyFill="1" applyBorder="1" applyAlignment="1">
      <alignment horizontal="center" vertical="center" wrapText="1"/>
    </xf>
    <xf numFmtId="3" fontId="29" fillId="0" borderId="15" xfId="0" applyNumberFormat="1" applyFont="1" applyBorder="1" applyAlignment="1">
      <alignment horizontal="center" vertical="center"/>
    </xf>
    <xf numFmtId="165" fontId="29" fillId="0" borderId="1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 wrapText="1"/>
    </xf>
    <xf numFmtId="165" fontId="29" fillId="0" borderId="1" xfId="0" applyNumberFormat="1" applyFont="1" applyBorder="1" applyAlignment="1">
      <alignment vertical="center" wrapText="1"/>
    </xf>
    <xf numFmtId="0" fontId="29" fillId="0" borderId="2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vertical="center"/>
    </xf>
    <xf numFmtId="0" fontId="29" fillId="0" borderId="15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15" fontId="29" fillId="0" borderId="1" xfId="0" applyNumberFormat="1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4" fontId="29" fillId="0" borderId="22" xfId="0" applyNumberFormat="1" applyFont="1" applyBorder="1" applyAlignment="1">
      <alignment vertical="center" wrapText="1"/>
    </xf>
    <xf numFmtId="4" fontId="29" fillId="0" borderId="1" xfId="0" applyNumberFormat="1" applyFont="1" applyBorder="1" applyAlignment="1">
      <alignment horizontal="center" vertical="center"/>
    </xf>
    <xf numFmtId="165" fontId="29" fillId="0" borderId="1" xfId="0" applyNumberFormat="1" applyFont="1" applyBorder="1" applyAlignment="1">
      <alignment horizontal="center" vertical="center"/>
    </xf>
    <xf numFmtId="4" fontId="29" fillId="0" borderId="1" xfId="0" applyNumberFormat="1" applyFont="1" applyBorder="1" applyAlignment="1">
      <alignment vertical="center" wrapText="1"/>
    </xf>
    <xf numFmtId="4" fontId="29" fillId="0" borderId="3" xfId="0" applyNumberFormat="1" applyFont="1" applyBorder="1" applyAlignment="1">
      <alignment vertical="center" wrapText="1"/>
    </xf>
    <xf numFmtId="0" fontId="29" fillId="0" borderId="3" xfId="0" applyFont="1" applyBorder="1" applyAlignment="1">
      <alignment horizontal="center" vertical="center"/>
    </xf>
    <xf numFmtId="4" fontId="29" fillId="0" borderId="4" xfId="0" applyNumberFormat="1" applyFont="1" applyBorder="1" applyAlignment="1">
      <alignment vertical="center" wrapText="1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165" fontId="29" fillId="0" borderId="1" xfId="0" applyNumberFormat="1" applyFont="1" applyBorder="1" applyAlignment="1">
      <alignment horizontal="center" vertical="center" wrapText="1"/>
    </xf>
    <xf numFmtId="4" fontId="29" fillId="0" borderId="18" xfId="0" applyNumberFormat="1" applyFont="1" applyBorder="1" applyAlignment="1">
      <alignment vertical="center" wrapText="1"/>
    </xf>
    <xf numFmtId="3" fontId="29" fillId="0" borderId="3" xfId="0" applyNumberFormat="1" applyFont="1" applyBorder="1" applyAlignment="1">
      <alignment horizontal="center" vertical="center"/>
    </xf>
    <xf numFmtId="4" fontId="29" fillId="0" borderId="2" xfId="0" applyNumberFormat="1" applyFont="1" applyBorder="1" applyAlignment="1">
      <alignment vertical="center" wrapText="1"/>
    </xf>
    <xf numFmtId="0" fontId="29" fillId="0" borderId="1" xfId="0" applyFont="1" applyBorder="1" applyAlignment="1"/>
    <xf numFmtId="4" fontId="29" fillId="0" borderId="1" xfId="0" applyNumberFormat="1" applyFont="1" applyBorder="1"/>
    <xf numFmtId="0" fontId="29" fillId="0" borderId="37" xfId="0" applyFont="1" applyBorder="1"/>
    <xf numFmtId="0" fontId="29" fillId="0" borderId="54" xfId="0" applyFont="1" applyBorder="1"/>
    <xf numFmtId="0" fontId="29" fillId="0" borderId="32" xfId="0" applyFont="1" applyBorder="1"/>
    <xf numFmtId="0" fontId="29" fillId="0" borderId="70" xfId="0" applyFont="1" applyBorder="1"/>
    <xf numFmtId="0" fontId="27" fillId="0" borderId="18" xfId="0" applyFont="1" applyBorder="1"/>
    <xf numFmtId="3" fontId="10" fillId="2" borderId="42" xfId="0" applyNumberFormat="1" applyFont="1" applyFill="1" applyBorder="1" applyAlignment="1">
      <alignment vertical="top"/>
    </xf>
    <xf numFmtId="0" fontId="26" fillId="0" borderId="1" xfId="0" applyFont="1" applyBorder="1"/>
    <xf numFmtId="0" fontId="27" fillId="0" borderId="24" xfId="0" applyFont="1" applyBorder="1" applyAlignment="1">
      <alignment horizontal="center"/>
    </xf>
    <xf numFmtId="0" fontId="27" fillId="0" borderId="15" xfId="0" applyFont="1" applyBorder="1" applyAlignment="1">
      <alignment wrapText="1"/>
    </xf>
    <xf numFmtId="0" fontId="27" fillId="0" borderId="16" xfId="0" applyFont="1" applyBorder="1"/>
    <xf numFmtId="4" fontId="0" fillId="0" borderId="68" xfId="0" applyNumberFormat="1" applyBorder="1"/>
    <xf numFmtId="4" fontId="26" fillId="0" borderId="68" xfId="0" applyNumberFormat="1" applyFont="1" applyBorder="1"/>
    <xf numFmtId="4" fontId="24" fillId="2" borderId="1" xfId="0" applyNumberFormat="1" applyFont="1" applyFill="1" applyBorder="1" applyAlignment="1" applyProtection="1">
      <alignment horizontal="left" vertical="top" wrapText="1"/>
      <protection locked="0"/>
    </xf>
    <xf numFmtId="4" fontId="24" fillId="0" borderId="1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1" xfId="0" applyNumberFormat="1" applyFont="1" applyFill="1" applyBorder="1" applyAlignment="1" applyProtection="1">
      <alignment horizontal="left" vertical="top" wrapText="1"/>
      <protection locked="0"/>
    </xf>
    <xf numFmtId="4" fontId="24" fillId="0" borderId="68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horizontal="left" vertical="top"/>
    </xf>
    <xf numFmtId="4" fontId="24" fillId="0" borderId="1" xfId="0" applyNumberFormat="1" applyFont="1" applyFill="1" applyBorder="1" applyAlignment="1" applyProtection="1">
      <alignment wrapText="1"/>
      <protection locked="0"/>
    </xf>
    <xf numFmtId="4" fontId="24" fillId="0" borderId="68" xfId="0" applyNumberFormat="1" applyFont="1" applyFill="1" applyBorder="1" applyAlignment="1" applyProtection="1">
      <alignment horizontal="left" wrapText="1"/>
      <protection locked="0"/>
    </xf>
    <xf numFmtId="4" fontId="24" fillId="0" borderId="68" xfId="0" applyNumberFormat="1" applyFont="1" applyFill="1" applyBorder="1" applyAlignment="1" applyProtection="1">
      <alignment wrapText="1"/>
      <protection locked="0"/>
    </xf>
    <xf numFmtId="0" fontId="5" fillId="0" borderId="0" xfId="0" applyFont="1" applyFill="1"/>
    <xf numFmtId="0" fontId="0" fillId="0" borderId="0" xfId="0" applyFill="1"/>
    <xf numFmtId="4" fontId="24" fillId="0" borderId="1" xfId="0" applyNumberFormat="1" applyFont="1" applyFill="1" applyBorder="1" applyAlignment="1" applyProtection="1">
      <alignment horizontal="left" wrapText="1"/>
      <protection locked="0"/>
    </xf>
    <xf numFmtId="4" fontId="0" fillId="0" borderId="0" xfId="0" applyNumberFormat="1"/>
    <xf numFmtId="0" fontId="13" fillId="0" borderId="0" xfId="0" applyFont="1"/>
    <xf numFmtId="4" fontId="24" fillId="2" borderId="1" xfId="0" applyNumberFormat="1" applyFont="1" applyFill="1" applyBorder="1" applyAlignment="1" applyProtection="1">
      <alignment horizontal="left" vertical="top" wrapText="1"/>
      <protection locked="0"/>
    </xf>
    <xf numFmtId="4" fontId="24" fillId="2" borderId="2" xfId="0" applyNumberFormat="1" applyFont="1" applyFill="1" applyBorder="1" applyAlignment="1" applyProtection="1">
      <alignment horizontal="left" vertical="top" wrapText="1"/>
      <protection locked="0"/>
    </xf>
    <xf numFmtId="4" fontId="24" fillId="2" borderId="3" xfId="0" applyNumberFormat="1" applyFont="1" applyFill="1" applyBorder="1" applyAlignment="1" applyProtection="1">
      <alignment horizontal="left" vertical="top" wrapText="1"/>
      <protection locked="0"/>
    </xf>
    <xf numFmtId="4" fontId="24" fillId="0" borderId="1" xfId="0" applyNumberFormat="1" applyFont="1" applyFill="1" applyBorder="1" applyAlignment="1" applyProtection="1">
      <alignment horizontal="left" vertical="top" wrapText="1"/>
      <protection locked="0"/>
    </xf>
    <xf numFmtId="4" fontId="24" fillId="0" borderId="2" xfId="0" applyNumberFormat="1" applyFont="1" applyFill="1" applyBorder="1" applyAlignment="1" applyProtection="1">
      <alignment horizontal="left" vertical="top" wrapText="1"/>
      <protection locked="0"/>
    </xf>
    <xf numFmtId="4" fontId="24" fillId="0" borderId="3" xfId="0" applyNumberFormat="1" applyFont="1" applyFill="1" applyBorder="1" applyAlignment="1" applyProtection="1">
      <alignment horizontal="left" vertical="top" wrapText="1"/>
      <protection locked="0"/>
    </xf>
    <xf numFmtId="4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Border="1" applyAlignment="1">
      <alignment horizontal="center" wrapText="1"/>
    </xf>
    <xf numFmtId="14" fontId="29" fillId="0" borderId="1" xfId="0" applyNumberFormat="1" applyFont="1" applyBorder="1" applyAlignment="1">
      <alignment vertical="center"/>
    </xf>
    <xf numFmtId="14" fontId="29" fillId="0" borderId="1" xfId="0" applyNumberFormat="1" applyFont="1" applyBorder="1" applyAlignment="1">
      <alignment horizontal="center" vertical="center"/>
    </xf>
    <xf numFmtId="4" fontId="24" fillId="2" borderId="2" xfId="0" applyNumberFormat="1" applyFont="1" applyFill="1" applyBorder="1" applyAlignment="1" applyProtection="1">
      <alignment horizontal="left" vertical="top" wrapText="1"/>
      <protection locked="0"/>
    </xf>
    <xf numFmtId="4" fontId="24" fillId="2" borderId="1" xfId="0" applyNumberFormat="1" applyFont="1" applyFill="1" applyBorder="1" applyAlignment="1" applyProtection="1">
      <alignment horizontal="left" vertical="top" wrapText="1"/>
      <protection locked="0"/>
    </xf>
    <xf numFmtId="3" fontId="19" fillId="0" borderId="15" xfId="0" applyNumberFormat="1" applyFont="1" applyFill="1" applyBorder="1" applyAlignment="1">
      <alignment horizontal="center" vertical="center"/>
    </xf>
    <xf numFmtId="165" fontId="19" fillId="0" borderId="15" xfId="0" applyNumberFormat="1" applyFont="1" applyFill="1" applyBorder="1" applyAlignment="1">
      <alignment horizontal="center" vertical="center"/>
    </xf>
    <xf numFmtId="4" fontId="19" fillId="0" borderId="15" xfId="1" applyNumberFormat="1" applyFont="1" applyFill="1" applyBorder="1" applyAlignment="1">
      <alignment vertical="center" wrapText="1"/>
    </xf>
    <xf numFmtId="165" fontId="19" fillId="0" borderId="3" xfId="0" applyNumberFormat="1" applyFont="1" applyFill="1" applyBorder="1" applyAlignment="1">
      <alignment vertical="center"/>
    </xf>
    <xf numFmtId="165" fontId="19" fillId="0" borderId="58" xfId="0" applyNumberFormat="1" applyFont="1" applyFill="1" applyBorder="1" applyAlignment="1">
      <alignment horizontal="center" vertical="center"/>
    </xf>
    <xf numFmtId="165" fontId="19" fillId="0" borderId="16" xfId="0" applyNumberFormat="1" applyFont="1" applyFill="1" applyBorder="1" applyAlignment="1">
      <alignment horizontal="center" vertical="center"/>
    </xf>
    <xf numFmtId="0" fontId="22" fillId="0" borderId="0" xfId="0" applyFont="1" applyFill="1"/>
    <xf numFmtId="0" fontId="19" fillId="0" borderId="18" xfId="0" applyFont="1" applyFill="1" applyBorder="1" applyAlignment="1">
      <alignment horizontal="center" vertical="center"/>
    </xf>
    <xf numFmtId="165" fontId="19" fillId="0" borderId="22" xfId="0" applyNumberFormat="1" applyFont="1" applyFill="1" applyBorder="1" applyAlignment="1">
      <alignment horizontal="center" vertical="center"/>
    </xf>
    <xf numFmtId="4" fontId="19" fillId="0" borderId="22" xfId="1" applyNumberFormat="1" applyFont="1" applyFill="1" applyBorder="1" applyAlignment="1">
      <alignment vertical="center" wrapText="1"/>
    </xf>
    <xf numFmtId="4" fontId="19" fillId="0" borderId="22" xfId="1" applyNumberFormat="1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vertical="center"/>
    </xf>
    <xf numFmtId="0" fontId="16" fillId="0" borderId="22" xfId="0" applyFont="1" applyFill="1" applyBorder="1" applyAlignment="1">
      <alignment vertical="center"/>
    </xf>
    <xf numFmtId="0" fontId="16" fillId="0" borderId="22" xfId="0" applyFont="1" applyFill="1" applyBorder="1" applyAlignment="1">
      <alignment horizontal="center" vertical="center"/>
    </xf>
    <xf numFmtId="165" fontId="19" fillId="0" borderId="18" xfId="0" applyNumberFormat="1" applyFont="1" applyFill="1" applyBorder="1" applyAlignment="1">
      <alignment vertical="center"/>
    </xf>
    <xf numFmtId="0" fontId="16" fillId="0" borderId="34" xfId="0" applyFont="1" applyFill="1" applyBorder="1" applyAlignment="1">
      <alignment horizontal="center" vertical="center"/>
    </xf>
    <xf numFmtId="1" fontId="24" fillId="2" borderId="2" xfId="0" applyNumberFormat="1" applyFont="1" applyFill="1" applyBorder="1" applyAlignment="1" applyProtection="1">
      <alignment horizontal="center" wrapText="1"/>
      <protection locked="0"/>
    </xf>
    <xf numFmtId="1" fontId="24" fillId="2" borderId="3" xfId="0" applyNumberFormat="1" applyFont="1" applyFill="1" applyBorder="1" applyAlignment="1" applyProtection="1">
      <alignment horizontal="center" wrapText="1"/>
      <protection locked="0"/>
    </xf>
    <xf numFmtId="4" fontId="15" fillId="3" borderId="9" xfId="0" applyNumberFormat="1" applyFont="1" applyFill="1" applyBorder="1" applyAlignment="1">
      <alignment horizontal="left" vertical="top" wrapText="1"/>
    </xf>
    <xf numFmtId="4" fontId="15" fillId="3" borderId="57" xfId="0" applyNumberFormat="1" applyFont="1" applyFill="1" applyBorder="1" applyAlignment="1">
      <alignment horizontal="left" vertical="top" wrapText="1"/>
    </xf>
    <xf numFmtId="4" fontId="24" fillId="2" borderId="4" xfId="0" applyNumberFormat="1" applyFont="1" applyFill="1" applyBorder="1" applyAlignment="1" applyProtection="1">
      <alignment horizontal="left" vertical="top" wrapText="1"/>
      <protection locked="0"/>
    </xf>
    <xf numFmtId="4" fontId="15" fillId="3" borderId="8" xfId="0" applyNumberFormat="1" applyFont="1" applyFill="1" applyBorder="1" applyAlignment="1">
      <alignment horizontal="left" vertical="top" wrapText="1"/>
    </xf>
    <xf numFmtId="3" fontId="13" fillId="0" borderId="21" xfId="0" applyNumberFormat="1" applyFont="1" applyFill="1" applyBorder="1" applyAlignment="1">
      <alignment horizontal="center" vertical="center"/>
    </xf>
    <xf numFmtId="165" fontId="13" fillId="0" borderId="57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4" fontId="13" fillId="0" borderId="67" xfId="0" applyNumberFormat="1" applyFont="1" applyFill="1" applyBorder="1" applyAlignment="1">
      <alignment vertical="center" wrapText="1"/>
    </xf>
    <xf numFmtId="165" fontId="13" fillId="0" borderId="15" xfId="0" applyNumberFormat="1" applyFont="1" applyFill="1" applyBorder="1" applyAlignment="1">
      <alignment horizontal="center" vertical="center"/>
    </xf>
    <xf numFmtId="165" fontId="13" fillId="0" borderId="16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165" fontId="13" fillId="0" borderId="47" xfId="0" applyNumberFormat="1" applyFont="1" applyFill="1" applyBorder="1" applyAlignment="1">
      <alignment horizontal="center" vertical="center"/>
    </xf>
    <xf numFmtId="165" fontId="13" fillId="0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 vertical="center"/>
    </xf>
    <xf numFmtId="4" fontId="13" fillId="0" borderId="65" xfId="0" applyNumberFormat="1" applyFont="1" applyFill="1" applyBorder="1" applyAlignment="1">
      <alignment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165" fontId="13" fillId="0" borderId="44" xfId="0" applyNumberFormat="1" applyFont="1" applyFill="1" applyBorder="1" applyAlignment="1">
      <alignment horizontal="center" vertical="center" wrapText="1"/>
    </xf>
    <xf numFmtId="165" fontId="19" fillId="2" borderId="22" xfId="0" applyNumberFormat="1" applyFont="1" applyFill="1" applyBorder="1" applyAlignment="1">
      <alignment horizontal="center" vertical="center"/>
    </xf>
    <xf numFmtId="3" fontId="13" fillId="0" borderId="11" xfId="0" applyNumberFormat="1" applyFont="1" applyFill="1" applyBorder="1" applyAlignment="1">
      <alignment horizontal="center" vertical="center"/>
    </xf>
    <xf numFmtId="4" fontId="13" fillId="0" borderId="15" xfId="0" applyNumberFormat="1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165" fontId="13" fillId="0" borderId="56" xfId="0" applyNumberFormat="1" applyFont="1" applyFill="1" applyBorder="1" applyAlignment="1">
      <alignment horizontal="center" vertical="center"/>
    </xf>
    <xf numFmtId="165" fontId="13" fillId="0" borderId="18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center" vertical="center" wrapText="1"/>
    </xf>
    <xf numFmtId="165" fontId="13" fillId="0" borderId="18" xfId="0" applyNumberFormat="1" applyFont="1" applyFill="1" applyBorder="1" applyAlignment="1">
      <alignment horizontal="center" vertical="center" wrapText="1"/>
    </xf>
    <xf numFmtId="165" fontId="13" fillId="0" borderId="19" xfId="0" applyNumberFormat="1" applyFont="1" applyFill="1" applyBorder="1" applyAlignment="1">
      <alignment horizontal="center" vertical="center"/>
    </xf>
    <xf numFmtId="4" fontId="19" fillId="2" borderId="22" xfId="1" applyNumberFormat="1" applyFont="1" applyFill="1" applyBorder="1" applyAlignment="1">
      <alignment horizontal="center" vertical="center" wrapText="1"/>
    </xf>
    <xf numFmtId="165" fontId="19" fillId="2" borderId="22" xfId="0" applyNumberFormat="1" applyFont="1" applyFill="1" applyBorder="1" applyAlignment="1">
      <alignment horizontal="center" vertical="center"/>
    </xf>
    <xf numFmtId="165" fontId="19" fillId="2" borderId="32" xfId="0" applyNumberFormat="1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 wrapText="1"/>
    </xf>
    <xf numFmtId="4" fontId="10" fillId="2" borderId="42" xfId="0" applyNumberFormat="1" applyFont="1" applyFill="1" applyBorder="1" applyAlignment="1">
      <alignment vertical="top"/>
    </xf>
    <xf numFmtId="165" fontId="19" fillId="2" borderId="22" xfId="0" applyNumberFormat="1" applyFont="1" applyFill="1" applyBorder="1" applyAlignment="1">
      <alignment horizontal="center" vertical="center"/>
    </xf>
    <xf numFmtId="165" fontId="19" fillId="0" borderId="4" xfId="0" applyNumberFormat="1" applyFont="1" applyFill="1" applyBorder="1" applyAlignment="1">
      <alignment horizontal="center" vertical="center"/>
    </xf>
    <xf numFmtId="4" fontId="19" fillId="0" borderId="4" xfId="1" applyNumberFormat="1" applyFont="1" applyFill="1" applyBorder="1" applyAlignment="1">
      <alignment vertical="center" wrapText="1"/>
    </xf>
    <xf numFmtId="165" fontId="19" fillId="0" borderId="26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vertical="center"/>
    </xf>
    <xf numFmtId="165" fontId="19" fillId="2" borderId="26" xfId="0" applyNumberFormat="1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4" fontId="19" fillId="2" borderId="4" xfId="1" applyNumberFormat="1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/>
    </xf>
    <xf numFmtId="4" fontId="19" fillId="2" borderId="4" xfId="1" applyNumberFormat="1" applyFont="1" applyFill="1" applyBorder="1" applyAlignment="1">
      <alignment vertical="center" wrapText="1"/>
    </xf>
    <xf numFmtId="0" fontId="19" fillId="2" borderId="2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165" fontId="19" fillId="0" borderId="1" xfId="0" applyNumberFormat="1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horizontal="center" vertical="center" wrapText="1"/>
    </xf>
    <xf numFmtId="0" fontId="19" fillId="2" borderId="55" xfId="0" applyFont="1" applyFill="1" applyBorder="1" applyAlignment="1">
      <alignment horizontal="center" vertical="center" wrapText="1"/>
    </xf>
    <xf numFmtId="165" fontId="19" fillId="2" borderId="20" xfId="0" applyNumberFormat="1" applyFont="1" applyFill="1" applyBorder="1" applyAlignment="1">
      <alignment horizontal="center" vertical="center"/>
    </xf>
    <xf numFmtId="165" fontId="19" fillId="2" borderId="22" xfId="0" applyNumberFormat="1" applyFont="1" applyFill="1" applyBorder="1" applyAlignment="1">
      <alignment horizontal="center" vertical="center"/>
    </xf>
    <xf numFmtId="165" fontId="19" fillId="2" borderId="34" xfId="0" applyNumberFormat="1" applyFont="1" applyFill="1" applyBorder="1" applyAlignment="1">
      <alignment horizontal="center" vertical="center"/>
    </xf>
    <xf numFmtId="165" fontId="19" fillId="2" borderId="31" xfId="0" applyNumberFormat="1" applyFont="1" applyFill="1" applyBorder="1" applyAlignment="1">
      <alignment horizontal="center" vertical="center"/>
    </xf>
    <xf numFmtId="49" fontId="14" fillId="2" borderId="78" xfId="0" applyNumberFormat="1" applyFont="1" applyFill="1" applyBorder="1" applyAlignment="1">
      <alignment horizontal="center" vertical="center" wrapText="1"/>
    </xf>
    <xf numFmtId="0" fontId="14" fillId="0" borderId="64" xfId="0" applyFont="1" applyBorder="1" applyAlignment="1">
      <alignment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60" xfId="0" applyFont="1" applyBorder="1" applyAlignment="1">
      <alignment vertical="center" wrapText="1"/>
    </xf>
    <xf numFmtId="0" fontId="14" fillId="0" borderId="59" xfId="0" applyFont="1" applyBorder="1" applyAlignment="1">
      <alignment vertical="center" wrapText="1"/>
    </xf>
    <xf numFmtId="49" fontId="14" fillId="2" borderId="77" xfId="0" applyNumberFormat="1" applyFont="1" applyFill="1" applyBorder="1" applyAlignment="1">
      <alignment horizontal="center" vertical="center" wrapText="1"/>
    </xf>
    <xf numFmtId="49" fontId="14" fillId="2" borderId="76" xfId="0" applyNumberFormat="1" applyFont="1" applyFill="1" applyBorder="1" applyAlignment="1">
      <alignment horizontal="center" vertical="center" wrapText="1"/>
    </xf>
    <xf numFmtId="49" fontId="14" fillId="2" borderId="60" xfId="0" applyNumberFormat="1" applyFont="1" applyFill="1" applyBorder="1" applyAlignment="1">
      <alignment horizontal="center" vertical="center" wrapText="1"/>
    </xf>
    <xf numFmtId="49" fontId="14" fillId="2" borderId="59" xfId="0" applyNumberFormat="1" applyFont="1" applyFill="1" applyBorder="1" applyAlignment="1">
      <alignment horizontal="center" vertical="center" wrapText="1"/>
    </xf>
    <xf numFmtId="49" fontId="14" fillId="2" borderId="64" xfId="0" applyNumberFormat="1" applyFont="1" applyFill="1" applyBorder="1" applyAlignment="1">
      <alignment horizontal="center" vertical="center" wrapText="1"/>
    </xf>
    <xf numFmtId="49" fontId="11" fillId="2" borderId="50" xfId="0" applyNumberFormat="1" applyFont="1" applyFill="1" applyBorder="1" applyAlignment="1" applyProtection="1">
      <alignment horizontal="center" vertical="center"/>
      <protection locked="0"/>
    </xf>
    <xf numFmtId="49" fontId="11" fillId="2" borderId="70" xfId="0" applyNumberFormat="1" applyFont="1" applyFill="1" applyBorder="1" applyAlignment="1" applyProtection="1">
      <alignment horizontal="center" vertical="center"/>
      <protection locked="0"/>
    </xf>
    <xf numFmtId="3" fontId="14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8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9" xfId="0" applyNumberFormat="1" applyFont="1" applyFill="1" applyBorder="1" applyAlignment="1">
      <alignment horizontal="center" vertical="center" wrapText="1"/>
    </xf>
    <xf numFmtId="49" fontId="14" fillId="2" borderId="28" xfId="0" applyNumberFormat="1" applyFont="1" applyFill="1" applyBorder="1" applyAlignment="1">
      <alignment horizontal="center" vertical="center" wrapText="1"/>
    </xf>
    <xf numFmtId="49" fontId="14" fillId="2" borderId="30" xfId="0" applyNumberFormat="1" applyFont="1" applyFill="1" applyBorder="1" applyAlignment="1">
      <alignment horizontal="center" vertical="center" wrapText="1"/>
    </xf>
    <xf numFmtId="49" fontId="14" fillId="2" borderId="66" xfId="0" applyNumberFormat="1" applyFont="1" applyFill="1" applyBorder="1" applyAlignment="1">
      <alignment horizontal="center" vertical="center" wrapText="1"/>
    </xf>
    <xf numFmtId="49" fontId="14" fillId="2" borderId="69" xfId="0" applyNumberFormat="1" applyFont="1" applyFill="1" applyBorder="1" applyAlignment="1">
      <alignment horizontal="center" vertical="center" wrapText="1"/>
    </xf>
    <xf numFmtId="49" fontId="14" fillId="2" borderId="50" xfId="0" applyNumberFormat="1" applyFont="1" applyFill="1" applyBorder="1" applyAlignment="1">
      <alignment horizontal="center" vertical="center" wrapText="1"/>
    </xf>
    <xf numFmtId="49" fontId="14" fillId="2" borderId="36" xfId="0" applyNumberFormat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vertical="center" wrapText="1"/>
    </xf>
    <xf numFmtId="49" fontId="11" fillId="2" borderId="21" xfId="0" applyNumberFormat="1" applyFont="1" applyFill="1" applyBorder="1" applyAlignment="1" applyProtection="1">
      <alignment horizontal="center" vertical="center"/>
      <protection locked="0"/>
    </xf>
    <xf numFmtId="49" fontId="11" fillId="2" borderId="54" xfId="0" applyNumberFormat="1" applyFont="1" applyFill="1" applyBorder="1" applyAlignment="1" applyProtection="1">
      <alignment horizontal="center" vertical="center"/>
      <protection locked="0"/>
    </xf>
    <xf numFmtId="0" fontId="14" fillId="0" borderId="28" xfId="0" applyFont="1" applyBorder="1" applyAlignment="1">
      <alignment vertical="center" wrapText="1"/>
    </xf>
    <xf numFmtId="0" fontId="13" fillId="0" borderId="0" xfId="0" applyFont="1"/>
    <xf numFmtId="0" fontId="21" fillId="0" borderId="0" xfId="0" applyFont="1" applyAlignment="1">
      <alignment horizontal="left"/>
    </xf>
    <xf numFmtId="49" fontId="14" fillId="2" borderId="29" xfId="0" applyNumberFormat="1" applyFont="1" applyFill="1" applyBorder="1" applyAlignment="1">
      <alignment vertical="center" wrapText="1"/>
    </xf>
    <xf numFmtId="49" fontId="14" fillId="2" borderId="28" xfId="0" applyNumberFormat="1" applyFont="1" applyFill="1" applyBorder="1" applyAlignment="1">
      <alignment vertical="center" wrapText="1"/>
    </xf>
    <xf numFmtId="49" fontId="14" fillId="2" borderId="30" xfId="0" applyNumberFormat="1" applyFont="1" applyFill="1" applyBorder="1" applyAlignment="1">
      <alignment vertical="center" wrapText="1"/>
    </xf>
    <xf numFmtId="49" fontId="11" fillId="2" borderId="28" xfId="0" applyNumberFormat="1" applyFont="1" applyFill="1" applyBorder="1" applyAlignment="1">
      <alignment vertical="center" wrapText="1"/>
    </xf>
    <xf numFmtId="49" fontId="11" fillId="2" borderId="30" xfId="0" applyNumberFormat="1" applyFont="1" applyFill="1" applyBorder="1" applyAlignment="1">
      <alignment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2" borderId="29" xfId="0" applyNumberFormat="1" applyFont="1" applyFill="1" applyBorder="1" applyAlignment="1" applyProtection="1">
      <alignment vertical="top" wrapText="1"/>
      <protection locked="0"/>
    </xf>
    <xf numFmtId="0" fontId="14" fillId="2" borderId="29" xfId="0" applyNumberFormat="1" applyFont="1" applyFill="1" applyBorder="1" applyAlignment="1">
      <alignment vertical="top" wrapText="1"/>
    </xf>
    <xf numFmtId="0" fontId="13" fillId="0" borderId="0" xfId="0" applyFont="1" applyAlignment="1">
      <alignment horizontal="left"/>
    </xf>
    <xf numFmtId="0" fontId="14" fillId="0" borderId="30" xfId="0" applyFont="1" applyBorder="1" applyAlignment="1">
      <alignment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left" vertical="center" wrapText="1"/>
    </xf>
    <xf numFmtId="0" fontId="14" fillId="0" borderId="59" xfId="0" applyFont="1" applyBorder="1" applyAlignment="1">
      <alignment horizontal="left" vertical="center" wrapText="1"/>
    </xf>
    <xf numFmtId="4" fontId="19" fillId="2" borderId="20" xfId="0" applyNumberFormat="1" applyFont="1" applyFill="1" applyBorder="1" applyAlignment="1">
      <alignment horizontal="center" vertical="center" wrapText="1"/>
    </xf>
    <xf numFmtId="4" fontId="19" fillId="2" borderId="22" xfId="0" applyNumberFormat="1" applyFont="1" applyFill="1" applyBorder="1" applyAlignment="1">
      <alignment horizontal="center" vertical="center" wrapText="1"/>
    </xf>
    <xf numFmtId="4" fontId="19" fillId="2" borderId="20" xfId="0" applyNumberFormat="1" applyFont="1" applyFill="1" applyBorder="1" applyAlignment="1">
      <alignment horizontal="center" vertical="center"/>
    </xf>
    <xf numFmtId="4" fontId="19" fillId="2" borderId="22" xfId="0" applyNumberFormat="1" applyFont="1" applyFill="1" applyBorder="1" applyAlignment="1">
      <alignment horizontal="center" vertical="center"/>
    </xf>
    <xf numFmtId="3" fontId="19" fillId="2" borderId="20" xfId="0" applyNumberFormat="1" applyFont="1" applyFill="1" applyBorder="1" applyAlignment="1">
      <alignment horizontal="center" vertical="center"/>
    </xf>
    <xf numFmtId="3" fontId="19" fillId="2" borderId="22" xfId="0" applyNumberFormat="1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/>
    </xf>
    <xf numFmtId="0" fontId="20" fillId="4" borderId="58" xfId="0" applyFont="1" applyFill="1" applyBorder="1" applyAlignment="1">
      <alignment horizontal="center" vertical="center"/>
    </xf>
    <xf numFmtId="0" fontId="20" fillId="4" borderId="57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25" xfId="0" applyFont="1" applyFill="1" applyBorder="1" applyAlignment="1">
      <alignment horizontal="center" vertical="center"/>
    </xf>
    <xf numFmtId="0" fontId="20" fillId="3" borderId="63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/>
    </xf>
    <xf numFmtId="0" fontId="16" fillId="2" borderId="59" xfId="0" applyFont="1" applyFill="1" applyBorder="1" applyAlignment="1">
      <alignment horizontal="center"/>
    </xf>
    <xf numFmtId="0" fontId="19" fillId="2" borderId="38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25" xfId="0" applyFont="1" applyFill="1" applyBorder="1" applyAlignment="1">
      <alignment horizontal="left" vertical="center" wrapText="1"/>
    </xf>
    <xf numFmtId="0" fontId="19" fillId="2" borderId="18" xfId="0" applyFont="1" applyFill="1" applyBorder="1" applyAlignment="1">
      <alignment horizontal="left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55" xfId="0" applyFont="1" applyFill="1" applyBorder="1" applyAlignment="1">
      <alignment horizontal="center" vertical="center" wrapText="1"/>
    </xf>
    <xf numFmtId="0" fontId="20" fillId="3" borderId="40" xfId="0" applyFont="1" applyFill="1" applyBorder="1" applyAlignment="1">
      <alignment horizontal="center" vertical="center"/>
    </xf>
    <xf numFmtId="0" fontId="20" fillId="3" borderId="75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165" fontId="19" fillId="2" borderId="20" xfId="0" applyNumberFormat="1" applyFont="1" applyFill="1" applyBorder="1" applyAlignment="1">
      <alignment horizontal="center" vertical="center"/>
    </xf>
    <xf numFmtId="165" fontId="19" fillId="2" borderId="22" xfId="0" applyNumberFormat="1" applyFont="1" applyFill="1" applyBorder="1" applyAlignment="1">
      <alignment horizontal="center" vertical="center"/>
    </xf>
    <xf numFmtId="165" fontId="19" fillId="2" borderId="33" xfId="0" applyNumberFormat="1" applyFont="1" applyFill="1" applyBorder="1" applyAlignment="1">
      <alignment horizontal="center" vertical="center"/>
    </xf>
    <xf numFmtId="165" fontId="19" fillId="2" borderId="34" xfId="0" applyNumberFormat="1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left" vertical="center" wrapText="1"/>
    </xf>
    <xf numFmtId="0" fontId="19" fillId="2" borderId="15" xfId="0" applyFont="1" applyFill="1" applyBorder="1" applyAlignment="1">
      <alignment horizontal="left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48" xfId="0" applyFont="1" applyFill="1" applyBorder="1" applyAlignment="1">
      <alignment horizontal="center" vertical="center" wrapText="1"/>
    </xf>
    <xf numFmtId="165" fontId="19" fillId="0" borderId="14" xfId="0" applyNumberFormat="1" applyFont="1" applyBorder="1" applyAlignment="1">
      <alignment horizontal="center" vertical="center"/>
    </xf>
    <xf numFmtId="165" fontId="19" fillId="0" borderId="17" xfId="0" applyNumberFormat="1" applyFont="1" applyBorder="1" applyAlignment="1">
      <alignment horizontal="center" vertical="center"/>
    </xf>
    <xf numFmtId="165" fontId="19" fillId="0" borderId="20" xfId="0" applyNumberFormat="1" applyFont="1" applyBorder="1" applyAlignment="1">
      <alignment horizontal="center" vertical="center"/>
    </xf>
    <xf numFmtId="165" fontId="19" fillId="0" borderId="22" xfId="0" applyNumberFormat="1" applyFont="1" applyBorder="1" applyAlignment="1">
      <alignment horizontal="center" vertical="center"/>
    </xf>
    <xf numFmtId="4" fontId="19" fillId="2" borderId="4" xfId="0" applyNumberFormat="1" applyFont="1" applyFill="1" applyBorder="1" applyAlignment="1">
      <alignment horizontal="center" vertical="center"/>
    </xf>
    <xf numFmtId="4" fontId="19" fillId="2" borderId="33" xfId="0" applyNumberFormat="1" applyFont="1" applyFill="1" applyBorder="1" applyAlignment="1">
      <alignment horizontal="center" vertical="center"/>
    </xf>
    <xf numFmtId="4" fontId="19" fillId="2" borderId="34" xfId="0" applyNumberFormat="1" applyFont="1" applyFill="1" applyBorder="1" applyAlignment="1">
      <alignment horizontal="center" vertical="center"/>
    </xf>
    <xf numFmtId="165" fontId="19" fillId="2" borderId="48" xfId="0" applyNumberFormat="1" applyFont="1" applyFill="1" applyBorder="1" applyAlignment="1">
      <alignment horizontal="center" vertical="center"/>
    </xf>
    <xf numFmtId="165" fontId="19" fillId="2" borderId="55" xfId="0" applyNumberFormat="1" applyFont="1" applyFill="1" applyBorder="1" applyAlignment="1">
      <alignment horizontal="center" vertical="center"/>
    </xf>
    <xf numFmtId="165" fontId="19" fillId="2" borderId="31" xfId="0" applyNumberFormat="1" applyFont="1" applyFill="1" applyBorder="1" applyAlignment="1">
      <alignment horizontal="center" vertical="center"/>
    </xf>
    <xf numFmtId="165" fontId="19" fillId="2" borderId="32" xfId="0" applyNumberFormat="1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left" vertical="center" wrapText="1"/>
    </xf>
    <xf numFmtId="0" fontId="19" fillId="2" borderId="48" xfId="0" applyFont="1" applyFill="1" applyBorder="1" applyAlignment="1">
      <alignment horizontal="left" vertical="center" wrapText="1"/>
    </xf>
    <xf numFmtId="0" fontId="19" fillId="2" borderId="37" xfId="0" applyFont="1" applyFill="1" applyBorder="1" applyAlignment="1">
      <alignment horizontal="left" vertical="center" wrapText="1"/>
    </xf>
    <xf numFmtId="0" fontId="19" fillId="2" borderId="55" xfId="0" applyFont="1" applyFill="1" applyBorder="1" applyAlignment="1">
      <alignment horizontal="left" vertical="center" wrapText="1"/>
    </xf>
    <xf numFmtId="4" fontId="19" fillId="2" borderId="20" xfId="1" applyNumberFormat="1" applyFont="1" applyFill="1" applyBorder="1" applyAlignment="1">
      <alignment horizontal="center" vertical="center" wrapText="1"/>
    </xf>
    <xf numFmtId="4" fontId="19" fillId="2" borderId="22" xfId="1" applyNumberFormat="1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/>
    </xf>
    <xf numFmtId="0" fontId="16" fillId="0" borderId="59" xfId="0" applyFont="1" applyFill="1" applyBorder="1" applyAlignment="1">
      <alignment horizontal="center"/>
    </xf>
    <xf numFmtId="0" fontId="19" fillId="0" borderId="35" xfId="0" applyFont="1" applyFill="1" applyBorder="1" applyAlignment="1">
      <alignment horizontal="left" vertical="center" wrapText="1"/>
    </xf>
    <xf numFmtId="0" fontId="19" fillId="0" borderId="48" xfId="0" applyFont="1" applyFill="1" applyBorder="1" applyAlignment="1">
      <alignment horizontal="left" vertical="center" wrapText="1"/>
    </xf>
    <xf numFmtId="0" fontId="19" fillId="0" borderId="37" xfId="0" applyFont="1" applyFill="1" applyBorder="1" applyAlignment="1">
      <alignment horizontal="left" vertical="center" wrapText="1"/>
    </xf>
    <xf numFmtId="0" fontId="19" fillId="0" borderId="55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48" xfId="0" applyFont="1" applyFill="1" applyBorder="1" applyAlignment="1">
      <alignment horizontal="center" vertical="center" wrapText="1"/>
    </xf>
    <xf numFmtId="0" fontId="19" fillId="0" borderId="55" xfId="0" applyFont="1" applyFill="1" applyBorder="1" applyAlignment="1">
      <alignment horizontal="center" vertical="center" wrapText="1"/>
    </xf>
    <xf numFmtId="4" fontId="19" fillId="0" borderId="20" xfId="1" applyNumberFormat="1" applyFont="1" applyFill="1" applyBorder="1" applyAlignment="1">
      <alignment horizontal="center" vertical="center" wrapText="1"/>
    </xf>
    <xf numFmtId="4" fontId="19" fillId="0" borderId="22" xfId="1" applyNumberFormat="1" applyFont="1" applyFill="1" applyBorder="1" applyAlignment="1">
      <alignment horizontal="center" vertical="center" wrapText="1"/>
    </xf>
    <xf numFmtId="4" fontId="19" fillId="0" borderId="20" xfId="0" applyNumberFormat="1" applyFont="1" applyFill="1" applyBorder="1" applyAlignment="1">
      <alignment horizontal="center" vertical="center"/>
    </xf>
    <xf numFmtId="4" fontId="19" fillId="0" borderId="22" xfId="0" applyNumberFormat="1" applyFont="1" applyFill="1" applyBorder="1" applyAlignment="1">
      <alignment horizontal="center" vertical="center"/>
    </xf>
    <xf numFmtId="4" fontId="19" fillId="0" borderId="20" xfId="0" applyNumberFormat="1" applyFont="1" applyFill="1" applyBorder="1" applyAlignment="1">
      <alignment horizontal="center" vertical="center" wrapText="1"/>
    </xf>
    <xf numFmtId="4" fontId="19" fillId="0" borderId="22" xfId="0" applyNumberFormat="1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left" vertical="center" wrapText="1"/>
    </xf>
    <xf numFmtId="0" fontId="15" fillId="2" borderId="48" xfId="0" applyFont="1" applyFill="1" applyBorder="1" applyAlignment="1">
      <alignment horizontal="left" vertical="center" wrapText="1"/>
    </xf>
    <xf numFmtId="0" fontId="15" fillId="2" borderId="37" xfId="0" applyFont="1" applyFill="1" applyBorder="1" applyAlignment="1">
      <alignment horizontal="left" vertical="center" wrapText="1"/>
    </xf>
    <xf numFmtId="0" fontId="15" fillId="2" borderId="55" xfId="0" applyFont="1" applyFill="1" applyBorder="1" applyAlignment="1">
      <alignment horizontal="left" vertical="center" wrapText="1"/>
    </xf>
    <xf numFmtId="0" fontId="15" fillId="0" borderId="35" xfId="0" applyFont="1" applyFill="1" applyBorder="1" applyAlignment="1">
      <alignment horizontal="left" vertical="center" wrapText="1"/>
    </xf>
    <xf numFmtId="0" fontId="15" fillId="0" borderId="48" xfId="0" applyFont="1" applyFill="1" applyBorder="1" applyAlignment="1">
      <alignment horizontal="left" vertical="center" wrapText="1"/>
    </xf>
    <xf numFmtId="0" fontId="15" fillId="0" borderId="37" xfId="0" applyFont="1" applyFill="1" applyBorder="1" applyAlignment="1">
      <alignment horizontal="left" vertical="center" wrapText="1"/>
    </xf>
    <xf numFmtId="0" fontId="15" fillId="0" borderId="55" xfId="0" applyFont="1" applyFill="1" applyBorder="1" applyAlignment="1">
      <alignment horizontal="left" vertical="center" wrapText="1"/>
    </xf>
    <xf numFmtId="0" fontId="15" fillId="2" borderId="24" xfId="0" applyFont="1" applyFill="1" applyBorder="1" applyAlignment="1">
      <alignment horizontal="left" vertical="center" wrapText="1"/>
    </xf>
    <xf numFmtId="0" fontId="15" fillId="2" borderId="15" xfId="0" applyFont="1" applyFill="1" applyBorder="1" applyAlignment="1">
      <alignment horizontal="left" vertical="center" wrapText="1"/>
    </xf>
    <xf numFmtId="0" fontId="15" fillId="2" borderId="25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31" fillId="0" borderId="54" xfId="0" applyFont="1" applyBorder="1" applyAlignment="1">
      <alignment horizontal="left"/>
    </xf>
    <xf numFmtId="0" fontId="19" fillId="0" borderId="33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/>
    </xf>
    <xf numFmtId="0" fontId="19" fillId="2" borderId="33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1" fontId="24" fillId="2" borderId="2" xfId="0" applyNumberFormat="1" applyFont="1" applyFill="1" applyBorder="1" applyAlignment="1" applyProtection="1">
      <alignment horizontal="center" wrapText="1"/>
      <protection locked="0"/>
    </xf>
    <xf numFmtId="1" fontId="24" fillId="2" borderId="3" xfId="0" applyNumberFormat="1" applyFont="1" applyFill="1" applyBorder="1" applyAlignment="1" applyProtection="1">
      <alignment horizontal="center" wrapText="1"/>
      <protection locked="0"/>
    </xf>
    <xf numFmtId="4" fontId="24" fillId="2" borderId="2" xfId="0" applyNumberFormat="1" applyFont="1" applyFill="1" applyBorder="1" applyAlignment="1" applyProtection="1">
      <alignment horizontal="center" wrapText="1"/>
      <protection locked="0"/>
    </xf>
    <xf numFmtId="4" fontId="24" fillId="2" borderId="3" xfId="0" applyNumberFormat="1" applyFont="1" applyFill="1" applyBorder="1" applyAlignment="1" applyProtection="1">
      <alignment horizontal="center" wrapText="1"/>
      <protection locked="0"/>
    </xf>
    <xf numFmtId="1" fontId="24" fillId="2" borderId="2" xfId="0" applyNumberFormat="1" applyFont="1" applyFill="1" applyBorder="1" applyAlignment="1" applyProtection="1">
      <alignment horizontal="center" vertical="top" wrapText="1"/>
      <protection locked="0"/>
    </xf>
    <xf numFmtId="1" fontId="24" fillId="2" borderId="3" xfId="0" applyNumberFormat="1" applyFont="1" applyFill="1" applyBorder="1" applyAlignment="1" applyProtection="1">
      <alignment horizontal="center" vertical="top" wrapText="1"/>
      <protection locked="0"/>
    </xf>
    <xf numFmtId="4" fontId="24" fillId="2" borderId="1" xfId="0" applyNumberFormat="1" applyFont="1" applyFill="1" applyBorder="1" applyAlignment="1" applyProtection="1">
      <alignment horizontal="left" vertical="top" wrapText="1"/>
      <protection locked="0"/>
    </xf>
    <xf numFmtId="4" fontId="8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horizontal="left" wrapText="1"/>
    </xf>
    <xf numFmtId="3" fontId="24" fillId="2" borderId="43" xfId="0" applyNumberFormat="1" applyFont="1" applyFill="1" applyBorder="1" applyAlignment="1">
      <alignment horizontal="center" vertical="center" wrapText="1"/>
    </xf>
    <xf numFmtId="3" fontId="24" fillId="2" borderId="38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 applyProtection="1">
      <alignment horizontal="left" vertical="top" wrapText="1"/>
      <protection locked="0"/>
    </xf>
    <xf numFmtId="4" fontId="24" fillId="0" borderId="2" xfId="0" applyNumberFormat="1" applyFont="1" applyFill="1" applyBorder="1" applyAlignment="1" applyProtection="1">
      <alignment horizontal="left" vertical="top" wrapText="1"/>
      <protection locked="0"/>
    </xf>
    <xf numFmtId="4" fontId="24" fillId="0" borderId="3" xfId="0" applyNumberFormat="1" applyFont="1" applyFill="1" applyBorder="1" applyAlignment="1" applyProtection="1">
      <alignment horizontal="left" vertical="top" wrapText="1"/>
      <protection locked="0"/>
    </xf>
    <xf numFmtId="4" fontId="24" fillId="2" borderId="2" xfId="0" applyNumberFormat="1" applyFont="1" applyFill="1" applyBorder="1" applyAlignment="1" applyProtection="1">
      <alignment horizontal="left" vertical="top" wrapText="1"/>
      <protection locked="0"/>
    </xf>
    <xf numFmtId="4" fontId="24" fillId="2" borderId="3" xfId="0" applyNumberFormat="1" applyFont="1" applyFill="1" applyBorder="1" applyAlignment="1" applyProtection="1">
      <alignment horizontal="left" vertical="top" wrapText="1"/>
      <protection locked="0"/>
    </xf>
    <xf numFmtId="1" fontId="24" fillId="0" borderId="2" xfId="0" applyNumberFormat="1" applyFont="1" applyFill="1" applyBorder="1" applyAlignment="1" applyProtection="1">
      <alignment horizontal="center" wrapText="1"/>
      <protection locked="0"/>
    </xf>
    <xf numFmtId="1" fontId="24" fillId="0" borderId="3" xfId="0" applyNumberFormat="1" applyFont="1" applyFill="1" applyBorder="1" applyAlignment="1" applyProtection="1">
      <alignment horizontal="center" wrapText="1"/>
      <protection locked="0"/>
    </xf>
    <xf numFmtId="0" fontId="25" fillId="0" borderId="2" xfId="0" applyNumberFormat="1" applyFont="1" applyFill="1" applyBorder="1" applyAlignment="1">
      <alignment horizontal="right"/>
    </xf>
    <xf numFmtId="0" fontId="25" fillId="0" borderId="3" xfId="0" applyNumberFormat="1" applyFont="1" applyFill="1" applyBorder="1" applyAlignment="1">
      <alignment horizontal="right"/>
    </xf>
    <xf numFmtId="0" fontId="14" fillId="2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2" xfId="0" applyNumberFormat="1" applyFont="1" applyFill="1" applyBorder="1" applyAlignment="1">
      <alignment horizontal="left" vertical="center" wrapText="1"/>
    </xf>
    <xf numFmtId="0" fontId="14" fillId="2" borderId="3" xfId="0" applyNumberFormat="1" applyFont="1" applyFill="1" applyBorder="1" applyAlignment="1">
      <alignment horizontal="left" vertical="center" wrapText="1"/>
    </xf>
    <xf numFmtId="0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2" xfId="0" applyNumberFormat="1" applyFont="1" applyFill="1" applyBorder="1" applyAlignment="1" applyProtection="1">
      <alignment vertical="center" wrapText="1"/>
      <protection locked="0"/>
    </xf>
    <xf numFmtId="0" fontId="14" fillId="2" borderId="3" xfId="0" applyNumberFormat="1" applyFont="1" applyFill="1" applyBorder="1" applyAlignment="1">
      <alignment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2" xfId="0" applyNumberFormat="1" applyFont="1" applyFill="1" applyBorder="1" applyAlignment="1" applyProtection="1">
      <alignment horizontal="center" wrapText="1"/>
      <protection locked="0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" fontId="11" fillId="0" borderId="2" xfId="0" applyNumberFormat="1" applyFont="1" applyFill="1" applyBorder="1" applyAlignment="1" applyProtection="1">
      <alignment horizontal="center"/>
      <protection locked="0"/>
    </xf>
    <xf numFmtId="4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0" fontId="14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49" fontId="15" fillId="3" borderId="5" xfId="0" applyNumberFormat="1" applyFont="1" applyFill="1" applyBorder="1" applyAlignment="1">
      <alignment horizontal="center" vertical="center" wrapText="1"/>
    </xf>
    <xf numFmtId="49" fontId="15" fillId="3" borderId="6" xfId="0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13" fillId="0" borderId="24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3" fillId="0" borderId="25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/>
    </xf>
    <xf numFmtId="0" fontId="18" fillId="0" borderId="54" xfId="0" applyFont="1" applyBorder="1" applyAlignment="1">
      <alignment horizontal="left"/>
    </xf>
    <xf numFmtId="4" fontId="13" fillId="0" borderId="28" xfId="0" applyNumberFormat="1" applyFont="1" applyBorder="1" applyAlignment="1">
      <alignment horizontal="center" vertical="center" wrapText="1"/>
    </xf>
    <xf numFmtId="4" fontId="13" fillId="0" borderId="30" xfId="0" applyNumberFormat="1" applyFont="1" applyBorder="1" applyAlignment="1">
      <alignment horizontal="center" vertical="center" wrapText="1"/>
    </xf>
    <xf numFmtId="4" fontId="13" fillId="0" borderId="67" xfId="0" applyNumberFormat="1" applyFont="1" applyBorder="1" applyAlignment="1">
      <alignment horizontal="center" vertical="center" wrapText="1"/>
    </xf>
    <xf numFmtId="4" fontId="13" fillId="0" borderId="65" xfId="0" applyNumberFormat="1" applyFont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50" xfId="0" applyFont="1" applyBorder="1" applyAlignment="1">
      <alignment horizontal="center"/>
    </xf>
    <xf numFmtId="3" fontId="13" fillId="0" borderId="28" xfId="0" applyNumberFormat="1" applyFont="1" applyBorder="1" applyAlignment="1">
      <alignment horizontal="center" vertical="center" wrapText="1"/>
    </xf>
    <xf numFmtId="3" fontId="13" fillId="0" borderId="30" xfId="0" applyNumberFormat="1" applyFont="1" applyBorder="1" applyAlignment="1">
      <alignment horizontal="center" vertical="center" wrapText="1"/>
    </xf>
    <xf numFmtId="4" fontId="13" fillId="0" borderId="28" xfId="0" applyNumberFormat="1" applyFont="1" applyBorder="1" applyAlignment="1">
      <alignment horizontal="center" vertical="center"/>
    </xf>
    <xf numFmtId="4" fontId="13" fillId="0" borderId="30" xfId="0" applyNumberFormat="1" applyFont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 wrapText="1"/>
    </xf>
    <xf numFmtId="0" fontId="17" fillId="3" borderId="55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50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13" fillId="0" borderId="35" xfId="0" applyNumberFormat="1" applyFont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3" fontId="13" fillId="0" borderId="45" xfId="0" applyNumberFormat="1" applyFont="1" applyBorder="1" applyAlignment="1">
      <alignment horizontal="center" vertical="center" wrapText="1"/>
    </xf>
    <xf numFmtId="3" fontId="13" fillId="0" borderId="46" xfId="0" applyNumberFormat="1" applyFont="1" applyBorder="1" applyAlignment="1">
      <alignment horizontal="center" vertical="center" wrapText="1"/>
    </xf>
    <xf numFmtId="4" fontId="13" fillId="0" borderId="67" xfId="0" applyNumberFormat="1" applyFont="1" applyBorder="1" applyAlignment="1">
      <alignment horizontal="center" vertical="center"/>
    </xf>
    <xf numFmtId="4" fontId="13" fillId="0" borderId="65" xfId="0" applyNumberFormat="1" applyFont="1" applyBorder="1" applyAlignment="1">
      <alignment horizontal="center" vertical="center"/>
    </xf>
    <xf numFmtId="0" fontId="13" fillId="0" borderId="57" xfId="0" applyFont="1" applyBorder="1" applyAlignment="1">
      <alignment horizontal="left" vertical="center" wrapText="1"/>
    </xf>
    <xf numFmtId="0" fontId="13" fillId="0" borderId="58" xfId="0" applyFont="1" applyBorder="1" applyAlignment="1">
      <alignment horizontal="left" vertical="center" wrapText="1"/>
    </xf>
    <xf numFmtId="0" fontId="13" fillId="0" borderId="47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4" fontId="13" fillId="0" borderId="29" xfId="0" applyNumberFormat="1" applyFont="1" applyBorder="1" applyAlignment="1">
      <alignment horizontal="center" vertical="center"/>
    </xf>
    <xf numFmtId="4" fontId="13" fillId="0" borderId="60" xfId="0" applyNumberFormat="1" applyFont="1" applyBorder="1" applyAlignment="1">
      <alignment horizontal="center" vertical="center" wrapText="1"/>
    </xf>
    <xf numFmtId="3" fontId="13" fillId="0" borderId="42" xfId="0" applyNumberFormat="1" applyFont="1" applyBorder="1" applyAlignment="1">
      <alignment horizontal="center" vertical="center" wrapText="1"/>
    </xf>
    <xf numFmtId="4" fontId="13" fillId="0" borderId="60" xfId="0" applyNumberFormat="1" applyFont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0" fontId="17" fillId="3" borderId="53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/>
    <xf numFmtId="0" fontId="17" fillId="3" borderId="22" xfId="0" applyFont="1" applyFill="1" applyBorder="1" applyAlignment="1">
      <alignment horizontal="center" vertical="center" wrapText="1"/>
    </xf>
    <xf numFmtId="0" fontId="17" fillId="3" borderId="52" xfId="0" applyFont="1" applyFill="1" applyBorder="1" applyAlignment="1">
      <alignment horizontal="center" vertical="center"/>
    </xf>
    <xf numFmtId="3" fontId="13" fillId="0" borderId="67" xfId="0" applyNumberFormat="1" applyFont="1" applyBorder="1" applyAlignment="1">
      <alignment horizontal="center" vertical="center" wrapText="1"/>
    </xf>
    <xf numFmtId="3" fontId="13" fillId="0" borderId="65" xfId="0" applyNumberFormat="1" applyFont="1" applyBorder="1" applyAlignment="1">
      <alignment horizontal="center" vertical="center" wrapText="1"/>
    </xf>
    <xf numFmtId="4" fontId="13" fillId="0" borderId="67" xfId="0" applyNumberFormat="1" applyFont="1" applyFill="1" applyBorder="1" applyAlignment="1">
      <alignment horizontal="center" vertical="center" wrapText="1"/>
    </xf>
    <xf numFmtId="4" fontId="13" fillId="0" borderId="65" xfId="0" applyNumberFormat="1" applyFont="1" applyFill="1" applyBorder="1" applyAlignment="1">
      <alignment horizontal="center" vertical="center" wrapText="1"/>
    </xf>
    <xf numFmtId="3" fontId="13" fillId="0" borderId="67" xfId="0" applyNumberFormat="1" applyFont="1" applyFill="1" applyBorder="1" applyAlignment="1">
      <alignment horizontal="center" vertical="center" wrapText="1"/>
    </xf>
    <xf numFmtId="3" fontId="13" fillId="0" borderId="65" xfId="0" applyNumberFormat="1" applyFont="1" applyFill="1" applyBorder="1" applyAlignment="1">
      <alignment horizontal="center" vertical="center" wrapText="1"/>
    </xf>
    <xf numFmtId="4" fontId="13" fillId="0" borderId="67" xfId="0" applyNumberFormat="1" applyFont="1" applyFill="1" applyBorder="1" applyAlignment="1">
      <alignment horizontal="center" vertical="center"/>
    </xf>
    <xf numFmtId="4" fontId="13" fillId="0" borderId="65" xfId="0" applyNumberFormat="1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27" xfId="0" applyBorder="1" applyAlignment="1"/>
    <xf numFmtId="0" fontId="0" fillId="0" borderId="47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27" fillId="0" borderId="27" xfId="0" applyFont="1" applyBorder="1" applyAlignment="1">
      <alignment horizontal="left"/>
    </xf>
    <xf numFmtId="0" fontId="27" fillId="0" borderId="47" xfId="0" applyFont="1" applyBorder="1" applyAlignment="1">
      <alignment horizontal="left"/>
    </xf>
    <xf numFmtId="0" fontId="27" fillId="0" borderId="9" xfId="0" applyFont="1" applyBorder="1" applyAlignment="1">
      <alignment horizontal="left"/>
    </xf>
    <xf numFmtId="0" fontId="27" fillId="0" borderId="10" xfId="0" applyFont="1" applyBorder="1" applyAlignment="1">
      <alignment horizontal="left"/>
    </xf>
    <xf numFmtId="0" fontId="13" fillId="0" borderId="35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6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4" fontId="13" fillId="0" borderId="28" xfId="0" applyNumberFormat="1" applyFont="1" applyFill="1" applyBorder="1" applyAlignment="1">
      <alignment horizontal="center" vertical="center"/>
    </xf>
    <xf numFmtId="4" fontId="13" fillId="0" borderId="30" xfId="0" applyNumberFormat="1" applyFont="1" applyFill="1" applyBorder="1" applyAlignment="1">
      <alignment horizontal="center" vertical="center"/>
    </xf>
    <xf numFmtId="4" fontId="13" fillId="0" borderId="48" xfId="0" applyNumberFormat="1" applyFont="1" applyBorder="1" applyAlignment="1">
      <alignment horizontal="center" vertical="center"/>
    </xf>
    <xf numFmtId="4" fontId="13" fillId="0" borderId="55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horizontal="center" vertical="center" wrapText="1"/>
    </xf>
    <xf numFmtId="4" fontId="13" fillId="0" borderId="73" xfId="0" applyNumberFormat="1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70" xfId="0" applyFont="1" applyFill="1" applyBorder="1" applyAlignment="1">
      <alignment horizontal="center" vertical="center" wrapText="1"/>
    </xf>
    <xf numFmtId="0" fontId="29" fillId="0" borderId="20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4" fontId="29" fillId="2" borderId="20" xfId="0" applyNumberFormat="1" applyFont="1" applyFill="1" applyBorder="1" applyAlignment="1">
      <alignment horizontal="center" vertical="center" wrapText="1"/>
    </xf>
    <xf numFmtId="4" fontId="29" fillId="2" borderId="22" xfId="0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4" fontId="29" fillId="0" borderId="15" xfId="0" applyNumberFormat="1" applyFont="1" applyBorder="1" applyAlignment="1">
      <alignment horizontal="center" vertical="center" wrapText="1"/>
    </xf>
    <xf numFmtId="4" fontId="29" fillId="0" borderId="18" xfId="0" applyNumberFormat="1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4" fontId="29" fillId="0" borderId="4" xfId="0" applyNumberFormat="1" applyFont="1" applyBorder="1" applyAlignment="1">
      <alignment horizontal="center" vertical="center" wrapText="1"/>
    </xf>
    <xf numFmtId="0" fontId="29" fillId="0" borderId="57" xfId="0" applyFont="1" applyBorder="1" applyAlignment="1">
      <alignment horizontal="left" vertical="center" wrapText="1"/>
    </xf>
    <xf numFmtId="0" fontId="29" fillId="0" borderId="58" xfId="0" applyFont="1" applyBorder="1" applyAlignment="1">
      <alignment horizontal="left" vertical="center" wrapText="1"/>
    </xf>
    <xf numFmtId="0" fontId="29" fillId="0" borderId="56" xfId="0" applyFont="1" applyBorder="1" applyAlignment="1">
      <alignment horizontal="left" vertical="center" wrapText="1"/>
    </xf>
    <xf numFmtId="0" fontId="29" fillId="0" borderId="63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  <xf numFmtId="0" fontId="29" fillId="0" borderId="54" xfId="0" applyFont="1" applyBorder="1" applyAlignment="1">
      <alignment horizontal="left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left" wrapText="1"/>
    </xf>
    <xf numFmtId="0" fontId="29" fillId="0" borderId="47" xfId="0" applyFont="1" applyBorder="1" applyAlignment="1">
      <alignment horizontal="left" wrapText="1"/>
    </xf>
    <xf numFmtId="0" fontId="29" fillId="0" borderId="9" xfId="0" applyFont="1" applyBorder="1" applyAlignment="1">
      <alignment horizontal="left" wrapText="1"/>
    </xf>
    <xf numFmtId="0" fontId="29" fillId="0" borderId="10" xfId="0" applyFont="1" applyBorder="1" applyAlignment="1">
      <alignment horizontal="left" wrapText="1"/>
    </xf>
    <xf numFmtId="0" fontId="29" fillId="0" borderId="27" xfId="0" applyFont="1" applyBorder="1" applyAlignment="1">
      <alignment horizontal="center"/>
    </xf>
    <xf numFmtId="0" fontId="29" fillId="0" borderId="47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4" fontId="29" fillId="0" borderId="20" xfId="0" applyNumberFormat="1" applyFont="1" applyBorder="1" applyAlignment="1">
      <alignment horizontal="center" vertical="center"/>
    </xf>
    <xf numFmtId="4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4" fontId="29" fillId="0" borderId="2" xfId="0" applyNumberFormat="1" applyFont="1" applyBorder="1" applyAlignment="1">
      <alignment horizontal="center" vertical="center" wrapText="1"/>
    </xf>
    <xf numFmtId="4" fontId="29" fillId="0" borderId="3" xfId="0" applyNumberFormat="1" applyFont="1" applyBorder="1" applyAlignment="1">
      <alignment horizontal="center" vertical="center" wrapText="1"/>
    </xf>
    <xf numFmtId="3" fontId="29" fillId="0" borderId="2" xfId="0" applyNumberFormat="1" applyFont="1" applyBorder="1" applyAlignment="1">
      <alignment horizontal="center"/>
    </xf>
    <xf numFmtId="3" fontId="29" fillId="0" borderId="3" xfId="0" applyNumberFormat="1" applyFont="1" applyBorder="1" applyAlignment="1">
      <alignment horizontal="center"/>
    </xf>
    <xf numFmtId="4" fontId="29" fillId="0" borderId="20" xfId="0" applyNumberFormat="1" applyFont="1" applyBorder="1" applyAlignment="1">
      <alignment horizontal="center" vertical="center" wrapText="1"/>
    </xf>
    <xf numFmtId="0" fontId="29" fillId="0" borderId="42" xfId="0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29" fillId="0" borderId="2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left" vertical="center" wrapText="1"/>
    </xf>
    <xf numFmtId="0" fontId="29" fillId="0" borderId="42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left" wrapText="1"/>
    </xf>
    <xf numFmtId="0" fontId="29" fillId="0" borderId="42" xfId="0" applyFont="1" applyFill="1" applyBorder="1" applyAlignment="1">
      <alignment horizontal="left" wrapText="1"/>
    </xf>
    <xf numFmtId="0" fontId="29" fillId="0" borderId="9" xfId="0" applyFont="1" applyFill="1" applyBorder="1" applyAlignment="1">
      <alignment horizontal="left" wrapText="1"/>
    </xf>
    <xf numFmtId="0" fontId="29" fillId="0" borderId="7" xfId="0" applyFont="1" applyFill="1" applyBorder="1" applyAlignment="1">
      <alignment horizontal="left" wrapText="1"/>
    </xf>
    <xf numFmtId="4" fontId="29" fillId="0" borderId="22" xfId="0" applyNumberFormat="1" applyFont="1" applyBorder="1" applyAlignment="1">
      <alignment horizontal="center" vertical="center" wrapText="1"/>
    </xf>
    <xf numFmtId="4" fontId="29" fillId="0" borderId="2" xfId="0" applyNumberFormat="1" applyFont="1" applyBorder="1" applyAlignment="1">
      <alignment horizontal="center" vertical="center"/>
    </xf>
    <xf numFmtId="3" fontId="29" fillId="0" borderId="2" xfId="0" applyNumberFormat="1" applyFont="1" applyBorder="1" applyAlignment="1">
      <alignment horizontal="center" vertical="center" wrapText="1"/>
    </xf>
    <xf numFmtId="4" fontId="29" fillId="0" borderId="22" xfId="0" applyNumberFormat="1" applyFont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 wrapText="1"/>
    </xf>
    <xf numFmtId="0" fontId="29" fillId="3" borderId="58" xfId="0" applyFont="1" applyFill="1" applyBorder="1" applyAlignment="1">
      <alignment horizontal="center" vertical="center" wrapText="1"/>
    </xf>
    <xf numFmtId="0" fontId="29" fillId="3" borderId="57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9" fillId="3" borderId="56" xfId="0" applyFont="1" applyFill="1" applyBorder="1" applyAlignment="1">
      <alignment horizontal="center" vertical="center"/>
    </xf>
    <xf numFmtId="0" fontId="29" fillId="3" borderId="18" xfId="0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29" fillId="3" borderId="18" xfId="0" applyFont="1" applyFill="1" applyBorder="1" applyAlignment="1">
      <alignment horizontal="center" vertical="center" wrapText="1"/>
    </xf>
    <xf numFmtId="4" fontId="29" fillId="0" borderId="4" xfId="0" applyNumberFormat="1" applyFont="1" applyBorder="1" applyAlignment="1">
      <alignment horizontal="center" vertical="center"/>
    </xf>
    <xf numFmtId="0" fontId="29" fillId="0" borderId="47" xfId="0" applyFont="1" applyBorder="1" applyAlignment="1">
      <alignment horizontal="left" vertical="center" wrapText="1"/>
    </xf>
    <xf numFmtId="4" fontId="29" fillId="0" borderId="15" xfId="0" applyNumberFormat="1" applyFont="1" applyBorder="1" applyAlignment="1">
      <alignment horizontal="center" vertical="center"/>
    </xf>
    <xf numFmtId="4" fontId="29" fillId="0" borderId="18" xfId="0" applyNumberFormat="1" applyFont="1" applyBorder="1" applyAlignment="1">
      <alignment horizontal="center" vertical="center"/>
    </xf>
    <xf numFmtId="0" fontId="29" fillId="0" borderId="42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4" fontId="29" fillId="0" borderId="1" xfId="0" applyNumberFormat="1" applyFont="1" applyBorder="1" applyAlignment="1">
      <alignment horizontal="center" vertical="center" wrapText="1"/>
    </xf>
    <xf numFmtId="0" fontId="29" fillId="3" borderId="28" xfId="0" applyFont="1" applyFill="1" applyBorder="1" applyAlignment="1">
      <alignment horizontal="center"/>
    </xf>
    <xf numFmtId="0" fontId="29" fillId="3" borderId="30" xfId="0" applyFont="1" applyFill="1" applyBorder="1" applyAlignment="1">
      <alignment horizontal="center"/>
    </xf>
    <xf numFmtId="0" fontId="29" fillId="0" borderId="66" xfId="0" applyFont="1" applyBorder="1" applyAlignment="1">
      <alignment horizontal="left" wrapText="1"/>
    </xf>
    <xf numFmtId="0" fontId="29" fillId="0" borderId="69" xfId="0" applyFont="1" applyBorder="1" applyAlignment="1">
      <alignment horizontal="left" wrapText="1"/>
    </xf>
    <xf numFmtId="0" fontId="19" fillId="0" borderId="0" xfId="0" applyFont="1" applyBorder="1" applyAlignment="1">
      <alignment horizontal="left"/>
    </xf>
    <xf numFmtId="0" fontId="29" fillId="3" borderId="57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30" fillId="0" borderId="35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30" fillId="0" borderId="50" xfId="0" applyFont="1" applyBorder="1" applyAlignment="1">
      <alignment horizontal="center"/>
    </xf>
    <xf numFmtId="0" fontId="26" fillId="0" borderId="79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0" fillId="0" borderId="79" xfId="0" applyBorder="1" applyAlignment="1">
      <alignment horizontal="center"/>
    </xf>
    <xf numFmtId="4" fontId="19" fillId="2" borderId="18" xfId="1" applyNumberFormat="1" applyFont="1" applyFill="1" applyBorder="1" applyAlignment="1">
      <alignment vertical="center" wrapText="1"/>
    </xf>
    <xf numFmtId="165" fontId="19" fillId="2" borderId="63" xfId="0" applyNumberFormat="1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44" xfId="0" applyFont="1" applyFill="1" applyBorder="1" applyAlignment="1">
      <alignment horizontal="center" vertical="center" wrapText="1"/>
    </xf>
    <xf numFmtId="4" fontId="19" fillId="2" borderId="4" xfId="0" applyNumberFormat="1" applyFont="1" applyFill="1" applyBorder="1" applyAlignment="1">
      <alignment horizontal="center" vertical="center" wrapText="1"/>
    </xf>
    <xf numFmtId="3" fontId="19" fillId="2" borderId="4" xfId="0" applyNumberFormat="1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165" fontId="19" fillId="2" borderId="26" xfId="0" applyNumberFormat="1" applyFont="1" applyFill="1" applyBorder="1" applyAlignment="1">
      <alignment horizontal="center" vertical="center"/>
    </xf>
    <xf numFmtId="165" fontId="19" fillId="0" borderId="80" xfId="0" applyNumberFormat="1" applyFont="1" applyBorder="1" applyAlignment="1">
      <alignment horizontal="center" vertical="center"/>
    </xf>
    <xf numFmtId="165" fontId="19" fillId="0" borderId="4" xfId="0" applyNumberFormat="1" applyFont="1" applyBorder="1" applyAlignment="1">
      <alignment horizontal="center" vertical="center"/>
    </xf>
    <xf numFmtId="4" fontId="19" fillId="2" borderId="23" xfId="0" applyNumberFormat="1" applyFont="1" applyFill="1" applyBorder="1" applyAlignment="1">
      <alignment horizontal="center" vertical="center"/>
    </xf>
    <xf numFmtId="165" fontId="19" fillId="2" borderId="49" xfId="0" applyNumberFormat="1" applyFont="1" applyFill="1" applyBorder="1" applyAlignment="1">
      <alignment horizontal="center" vertical="center"/>
    </xf>
    <xf numFmtId="165" fontId="19" fillId="2" borderId="23" xfId="0" applyNumberFormat="1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left" vertical="center" wrapText="1"/>
    </xf>
    <xf numFmtId="0" fontId="19" fillId="2" borderId="49" xfId="0" applyFont="1" applyFill="1" applyBorder="1" applyAlignment="1">
      <alignment horizontal="left" vertical="center" wrapText="1"/>
    </xf>
    <xf numFmtId="4" fontId="19" fillId="2" borderId="4" xfId="1" applyNumberFormat="1" applyFont="1" applyFill="1" applyBorder="1" applyAlignment="1">
      <alignment horizontal="center" vertical="center" wrapText="1"/>
    </xf>
    <xf numFmtId="3" fontId="19" fillId="2" borderId="3" xfId="0" applyNumberFormat="1" applyFont="1" applyFill="1" applyBorder="1" applyAlignment="1">
      <alignment horizontal="center" vertical="center"/>
    </xf>
    <xf numFmtId="165" fontId="19" fillId="2" borderId="3" xfId="0" applyNumberFormat="1" applyFont="1" applyFill="1" applyBorder="1" applyAlignment="1">
      <alignment horizontal="center" vertical="center"/>
    </xf>
    <xf numFmtId="4" fontId="19" fillId="2" borderId="3" xfId="1" applyNumberFormat="1" applyFont="1" applyFill="1" applyBorder="1" applyAlignment="1">
      <alignment vertical="center" wrapText="1"/>
    </xf>
    <xf numFmtId="165" fontId="19" fillId="2" borderId="9" xfId="0" applyNumberFormat="1" applyFont="1" applyFill="1" applyBorder="1" applyAlignment="1">
      <alignment horizontal="center" vertical="center"/>
    </xf>
    <xf numFmtId="165" fontId="19" fillId="2" borderId="39" xfId="0" applyNumberFormat="1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/>
    </xf>
    <xf numFmtId="165" fontId="19" fillId="2" borderId="15" xfId="0" applyNumberFormat="1" applyFont="1" applyFill="1" applyBorder="1" applyAlignment="1">
      <alignment vertical="center"/>
    </xf>
    <xf numFmtId="4" fontId="19" fillId="2" borderId="15" xfId="0" applyNumberFormat="1" applyFont="1" applyFill="1" applyBorder="1" applyAlignment="1">
      <alignment vertical="center"/>
    </xf>
    <xf numFmtId="4" fontId="19" fillId="2" borderId="18" xfId="0" applyNumberFormat="1" applyFont="1" applyFill="1" applyBorder="1" applyAlignment="1">
      <alignment vertical="center"/>
    </xf>
    <xf numFmtId="165" fontId="14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6" xfId="0" applyFont="1" applyFill="1" applyBorder="1" applyAlignment="1">
      <alignment horizontal="left" vertical="center" wrapText="1"/>
    </xf>
    <xf numFmtId="0" fontId="19" fillId="0" borderId="49" xfId="0" applyFont="1" applyFill="1" applyBorder="1" applyAlignment="1">
      <alignment horizontal="left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9" fillId="0" borderId="49" xfId="0" applyFont="1" applyFill="1" applyBorder="1" applyAlignment="1">
      <alignment horizontal="center" vertical="center" wrapText="1"/>
    </xf>
    <xf numFmtId="4" fontId="19" fillId="0" borderId="4" xfId="1" applyNumberFormat="1" applyFont="1" applyFill="1" applyBorder="1" applyAlignment="1">
      <alignment horizontal="center" vertical="center" wrapText="1"/>
    </xf>
    <xf numFmtId="4" fontId="19" fillId="0" borderId="4" xfId="0" applyNumberFormat="1" applyFont="1" applyFill="1" applyBorder="1" applyAlignment="1">
      <alignment horizontal="center" vertical="center"/>
    </xf>
    <xf numFmtId="4" fontId="19" fillId="0" borderId="4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/>
    </xf>
    <xf numFmtId="4" fontId="19" fillId="0" borderId="3" xfId="1" applyNumberFormat="1" applyFont="1" applyFill="1" applyBorder="1" applyAlignment="1">
      <alignment vertical="center" wrapText="1"/>
    </xf>
    <xf numFmtId="165" fontId="19" fillId="0" borderId="9" xfId="0" applyNumberFormat="1" applyFont="1" applyFill="1" applyBorder="1" applyAlignment="1">
      <alignment horizontal="center" vertical="center"/>
    </xf>
    <xf numFmtId="165" fontId="19" fillId="0" borderId="39" xfId="0" applyNumberFormat="1" applyFont="1" applyFill="1" applyBorder="1" applyAlignment="1">
      <alignment horizontal="center" vertical="center"/>
    </xf>
    <xf numFmtId="165" fontId="19" fillId="2" borderId="41" xfId="0" applyNumberFormat="1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/>
    </xf>
    <xf numFmtId="165" fontId="19" fillId="0" borderId="15" xfId="0" applyNumberFormat="1" applyFont="1" applyFill="1" applyBorder="1" applyAlignment="1">
      <alignment vertical="center"/>
    </xf>
    <xf numFmtId="0" fontId="16" fillId="0" borderId="30" xfId="0" applyFont="1" applyFill="1" applyBorder="1" applyAlignment="1">
      <alignment horizontal="center"/>
    </xf>
    <xf numFmtId="165" fontId="19" fillId="0" borderId="41" xfId="0" applyNumberFormat="1" applyFont="1" applyFill="1" applyBorder="1" applyAlignment="1">
      <alignment horizontal="center" vertical="center"/>
    </xf>
    <xf numFmtId="165" fontId="19" fillId="0" borderId="20" xfId="0" applyNumberFormat="1" applyFont="1" applyFill="1" applyBorder="1" applyAlignment="1">
      <alignment horizontal="center" vertical="center"/>
    </xf>
    <xf numFmtId="4" fontId="19" fillId="0" borderId="20" xfId="1" applyNumberFormat="1" applyFont="1" applyFill="1" applyBorder="1" applyAlignment="1">
      <alignment vertical="center" wrapText="1"/>
    </xf>
    <xf numFmtId="165" fontId="19" fillId="0" borderId="20" xfId="0" applyNumberFormat="1" applyFont="1" applyFill="1" applyBorder="1" applyAlignment="1">
      <alignment vertical="center"/>
    </xf>
    <xf numFmtId="165" fontId="19" fillId="0" borderId="31" xfId="0" applyNumberFormat="1" applyFont="1" applyFill="1" applyBorder="1" applyAlignment="1">
      <alignment horizontal="center" vertical="center"/>
    </xf>
    <xf numFmtId="165" fontId="19" fillId="0" borderId="33" xfId="0" applyNumberFormat="1" applyFont="1" applyFill="1" applyBorder="1" applyAlignment="1">
      <alignment horizontal="center" vertical="center"/>
    </xf>
    <xf numFmtId="165" fontId="19" fillId="0" borderId="18" xfId="0" applyNumberFormat="1" applyFont="1" applyFill="1" applyBorder="1" applyAlignment="1">
      <alignment horizontal="center" vertical="center"/>
    </xf>
    <xf numFmtId="4" fontId="19" fillId="0" borderId="18" xfId="1" applyNumberFormat="1" applyFont="1" applyFill="1" applyBorder="1" applyAlignment="1">
      <alignment vertical="center" wrapText="1"/>
    </xf>
    <xf numFmtId="165" fontId="19" fillId="0" borderId="19" xfId="0" applyNumberFormat="1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left" vertical="center" wrapText="1"/>
    </xf>
    <xf numFmtId="0" fontId="15" fillId="2" borderId="49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/>
    </xf>
    <xf numFmtId="165" fontId="19" fillId="2" borderId="2" xfId="0" applyNumberFormat="1" applyFont="1" applyFill="1" applyBorder="1" applyAlignment="1">
      <alignment vertical="center"/>
    </xf>
    <xf numFmtId="165" fontId="19" fillId="2" borderId="27" xfId="0" applyNumberFormat="1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165" fontId="19" fillId="0" borderId="2" xfId="0" applyNumberFormat="1" applyFont="1" applyFill="1" applyBorder="1" applyAlignment="1">
      <alignment horizontal="center" vertical="center"/>
    </xf>
    <xf numFmtId="4" fontId="19" fillId="0" borderId="2" xfId="1" applyNumberFormat="1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/>
    </xf>
    <xf numFmtId="165" fontId="19" fillId="2" borderId="20" xfId="0" applyNumberFormat="1" applyFont="1" applyFill="1" applyBorder="1" applyAlignment="1">
      <alignment vertical="center"/>
    </xf>
    <xf numFmtId="14" fontId="19" fillId="2" borderId="18" xfId="0" applyNumberFormat="1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 wrapText="1"/>
    </xf>
    <xf numFmtId="4" fontId="19" fillId="0" borderId="15" xfId="1" applyNumberFormat="1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4" fontId="19" fillId="0" borderId="18" xfId="1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horizontal="center"/>
    </xf>
    <xf numFmtId="0" fontId="29" fillId="0" borderId="27" xfId="0" applyFont="1" applyFill="1" applyBorder="1" applyAlignment="1">
      <alignment horizontal="center" vertical="center" wrapText="1"/>
    </xf>
    <xf numFmtId="0" fontId="29" fillId="0" borderId="47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 wrapText="1"/>
    </xf>
    <xf numFmtId="4" fontId="29" fillId="0" borderId="2" xfId="0" applyNumberFormat="1" applyFont="1" applyFill="1" applyBorder="1" applyAlignment="1">
      <alignment horizontal="center" vertical="center" wrapText="1"/>
    </xf>
    <xf numFmtId="4" fontId="29" fillId="0" borderId="2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/>
    </xf>
    <xf numFmtId="165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/>
    <xf numFmtId="4" fontId="29" fillId="0" borderId="15" xfId="0" applyNumberFormat="1" applyFont="1" applyFill="1" applyBorder="1" applyAlignment="1">
      <alignment vertical="center" wrapText="1"/>
    </xf>
    <xf numFmtId="0" fontId="20" fillId="0" borderId="0" xfId="0" applyFont="1" applyFill="1"/>
    <xf numFmtId="0" fontId="29" fillId="0" borderId="30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4" fontId="29" fillId="0" borderId="3" xfId="0" applyNumberFormat="1" applyFont="1" applyFill="1" applyBorder="1" applyAlignment="1">
      <alignment horizontal="center" vertical="center" wrapText="1"/>
    </xf>
    <xf numFmtId="4" fontId="29" fillId="0" borderId="3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1"/>
  <sheetViews>
    <sheetView view="pageBreakPreview" zoomScale="80" zoomScaleNormal="100" zoomScaleSheetLayoutView="80" workbookViewId="0">
      <pane xSplit="4" ySplit="7" topLeftCell="K57" activePane="bottomRight" state="frozen"/>
      <selection pane="topRight" activeCell="E1" sqref="E1"/>
      <selection pane="bottomLeft" activeCell="A8" sqref="A8"/>
      <selection pane="bottomRight" activeCell="B1" sqref="B1:P1"/>
    </sheetView>
  </sheetViews>
  <sheetFormatPr defaultRowHeight="18.75" x14ac:dyDescent="0.3"/>
  <cols>
    <col min="1" max="1" width="9.85546875" style="12" customWidth="1"/>
    <col min="2" max="2" width="35.85546875" style="13" customWidth="1"/>
    <col min="3" max="3" width="33" style="13" customWidth="1"/>
    <col min="4" max="4" width="21.28515625" style="13" customWidth="1"/>
    <col min="5" max="5" width="16.28515625" style="13" customWidth="1"/>
    <col min="6" max="6" width="18.85546875" style="13" customWidth="1"/>
    <col min="7" max="14" width="17.42578125" style="13" customWidth="1"/>
    <col min="15" max="17" width="17.85546875" style="13" customWidth="1"/>
    <col min="18" max="18" width="21.85546875" style="13" customWidth="1"/>
    <col min="19" max="16384" width="9.140625" style="13"/>
  </cols>
  <sheetData>
    <row r="1" spans="1:18" ht="20.25" x14ac:dyDescent="0.3">
      <c r="B1" s="440" t="s">
        <v>66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</row>
    <row r="2" spans="1:18" x14ac:dyDescent="0.3">
      <c r="B2" s="449" t="s">
        <v>154</v>
      </c>
      <c r="C2" s="449"/>
      <c r="D2" s="449"/>
      <c r="E2" s="61"/>
    </row>
    <row r="3" spans="1:18" x14ac:dyDescent="0.3">
      <c r="B3" s="439" t="s">
        <v>245</v>
      </c>
      <c r="C3" s="439"/>
      <c r="D3" s="14"/>
      <c r="E3" s="14"/>
    </row>
    <row r="4" spans="1:18" ht="0.75" customHeight="1" x14ac:dyDescent="0.3">
      <c r="C4" s="15"/>
      <c r="D4" s="15"/>
      <c r="E4" s="15"/>
    </row>
    <row r="5" spans="1:18" hidden="1" x14ac:dyDescent="0.3"/>
    <row r="6" spans="1:18" ht="19.5" thickBot="1" x14ac:dyDescent="0.35"/>
    <row r="7" spans="1:18" s="16" customFormat="1" ht="61.5" customHeight="1" thickBot="1" x14ac:dyDescent="0.3">
      <c r="A7" s="193" t="s">
        <v>41</v>
      </c>
      <c r="B7" s="194" t="s">
        <v>63</v>
      </c>
      <c r="C7" s="195" t="s">
        <v>4</v>
      </c>
      <c r="D7" s="196" t="s">
        <v>65</v>
      </c>
      <c r="E7" s="196" t="s">
        <v>64</v>
      </c>
      <c r="F7" s="197" t="s">
        <v>51</v>
      </c>
      <c r="G7" s="198" t="s">
        <v>52</v>
      </c>
      <c r="H7" s="198" t="s">
        <v>53</v>
      </c>
      <c r="I7" s="199" t="s">
        <v>54</v>
      </c>
      <c r="J7" s="198" t="s">
        <v>55</v>
      </c>
      <c r="K7" s="199" t="s">
        <v>56</v>
      </c>
      <c r="L7" s="198" t="s">
        <v>57</v>
      </c>
      <c r="M7" s="199" t="s">
        <v>58</v>
      </c>
      <c r="N7" s="198" t="s">
        <v>59</v>
      </c>
      <c r="O7" s="199" t="s">
        <v>60</v>
      </c>
      <c r="P7" s="198" t="s">
        <v>61</v>
      </c>
      <c r="Q7" s="199" t="s">
        <v>62</v>
      </c>
      <c r="R7" s="200" t="s">
        <v>149</v>
      </c>
    </row>
    <row r="8" spans="1:18" s="17" customFormat="1" ht="30" customHeight="1" x14ac:dyDescent="0.3">
      <c r="A8" s="446">
        <v>1</v>
      </c>
      <c r="B8" s="447" t="s">
        <v>474</v>
      </c>
      <c r="C8" s="422" t="s">
        <v>274</v>
      </c>
      <c r="D8" s="424">
        <v>1440000</v>
      </c>
      <c r="E8" s="22" t="s">
        <v>6</v>
      </c>
      <c r="F8" s="142">
        <v>120000</v>
      </c>
      <c r="G8" s="142">
        <v>120000</v>
      </c>
      <c r="H8" s="142">
        <v>120000</v>
      </c>
      <c r="I8" s="142">
        <v>120000</v>
      </c>
      <c r="J8" s="142">
        <v>120000</v>
      </c>
      <c r="K8" s="142">
        <v>120000</v>
      </c>
      <c r="L8" s="142">
        <v>120000</v>
      </c>
      <c r="M8" s="142">
        <v>120000</v>
      </c>
      <c r="N8" s="142">
        <v>120000</v>
      </c>
      <c r="O8" s="142">
        <v>120000</v>
      </c>
      <c r="P8" s="142">
        <v>120000</v>
      </c>
      <c r="Q8" s="142">
        <v>120000</v>
      </c>
      <c r="R8" s="103">
        <f>SUM(F8:Q8)</f>
        <v>1440000</v>
      </c>
    </row>
    <row r="9" spans="1:18" s="17" customFormat="1" ht="30" customHeight="1" thickBot="1" x14ac:dyDescent="0.35">
      <c r="A9" s="446"/>
      <c r="B9" s="448"/>
      <c r="C9" s="423"/>
      <c r="D9" s="425"/>
      <c r="E9" s="23" t="s">
        <v>10</v>
      </c>
      <c r="F9" s="143"/>
      <c r="G9" s="154"/>
      <c r="H9" s="143"/>
      <c r="I9" s="165"/>
      <c r="J9" s="143"/>
      <c r="K9" s="165"/>
      <c r="L9" s="143"/>
      <c r="M9" s="165"/>
      <c r="N9" s="143"/>
      <c r="O9" s="165"/>
      <c r="P9" s="143"/>
      <c r="Q9" s="165"/>
      <c r="R9" s="59"/>
    </row>
    <row r="10" spans="1:18" s="17" customFormat="1" ht="30" customHeight="1" x14ac:dyDescent="0.3">
      <c r="A10" s="413">
        <f>A8+1</f>
        <v>2</v>
      </c>
      <c r="B10" s="442" t="s">
        <v>475</v>
      </c>
      <c r="C10" s="422" t="s">
        <v>275</v>
      </c>
      <c r="D10" s="424">
        <v>1440000</v>
      </c>
      <c r="E10" s="24" t="s">
        <v>6</v>
      </c>
      <c r="F10" s="144">
        <v>120000</v>
      </c>
      <c r="G10" s="144">
        <v>120000</v>
      </c>
      <c r="H10" s="144">
        <v>120000</v>
      </c>
      <c r="I10" s="144">
        <v>120000</v>
      </c>
      <c r="J10" s="144">
        <v>120000</v>
      </c>
      <c r="K10" s="144">
        <v>120000</v>
      </c>
      <c r="L10" s="144">
        <v>120000</v>
      </c>
      <c r="M10" s="144">
        <v>120000</v>
      </c>
      <c r="N10" s="144">
        <v>120000</v>
      </c>
      <c r="O10" s="144">
        <v>120000</v>
      </c>
      <c r="P10" s="144">
        <v>120000</v>
      </c>
      <c r="Q10" s="144">
        <v>120000</v>
      </c>
      <c r="R10" s="103">
        <f>SUM(F10:Q10)</f>
        <v>1440000</v>
      </c>
    </row>
    <row r="11" spans="1:18" s="17" customFormat="1" ht="30" customHeight="1" thickBot="1" x14ac:dyDescent="0.35">
      <c r="A11" s="414"/>
      <c r="B11" s="443"/>
      <c r="C11" s="423"/>
      <c r="D11" s="425"/>
      <c r="E11" s="25" t="s">
        <v>10</v>
      </c>
      <c r="F11" s="141"/>
      <c r="G11" s="153"/>
      <c r="H11" s="141"/>
      <c r="I11" s="164"/>
      <c r="J11" s="141"/>
      <c r="K11" s="164"/>
      <c r="L11" s="141"/>
      <c r="M11" s="164"/>
      <c r="N11" s="141"/>
      <c r="O11" s="164"/>
      <c r="P11" s="141"/>
      <c r="Q11" s="164"/>
      <c r="R11" s="59"/>
    </row>
    <row r="12" spans="1:18" s="17" customFormat="1" ht="30" customHeight="1" x14ac:dyDescent="0.3">
      <c r="A12" s="413">
        <f t="shared" ref="A12" si="0">A10+1</f>
        <v>3</v>
      </c>
      <c r="B12" s="435" t="s">
        <v>476</v>
      </c>
      <c r="C12" s="422" t="s">
        <v>276</v>
      </c>
      <c r="D12" s="424">
        <v>1440000</v>
      </c>
      <c r="E12" s="22" t="s">
        <v>6</v>
      </c>
      <c r="F12" s="142">
        <v>120000</v>
      </c>
      <c r="G12" s="142">
        <v>120000</v>
      </c>
      <c r="H12" s="142">
        <v>120000</v>
      </c>
      <c r="I12" s="142">
        <v>120000</v>
      </c>
      <c r="J12" s="142">
        <v>120000</v>
      </c>
      <c r="K12" s="142">
        <v>120000</v>
      </c>
      <c r="L12" s="142">
        <v>120000</v>
      </c>
      <c r="M12" s="142">
        <v>120000</v>
      </c>
      <c r="N12" s="142">
        <v>120000</v>
      </c>
      <c r="O12" s="142">
        <v>120000</v>
      </c>
      <c r="P12" s="142">
        <v>120000</v>
      </c>
      <c r="Q12" s="142">
        <v>120000</v>
      </c>
      <c r="R12" s="103">
        <f>SUM(F12:Q12)</f>
        <v>1440000</v>
      </c>
    </row>
    <row r="13" spans="1:18" s="17" customFormat="1" ht="30" customHeight="1" thickBot="1" x14ac:dyDescent="0.35">
      <c r="A13" s="414"/>
      <c r="B13" s="435"/>
      <c r="C13" s="423"/>
      <c r="D13" s="425"/>
      <c r="E13" s="130" t="s">
        <v>10</v>
      </c>
      <c r="F13" s="143"/>
      <c r="G13" s="154"/>
      <c r="H13" s="143"/>
      <c r="I13" s="165"/>
      <c r="J13" s="143"/>
      <c r="K13" s="165"/>
      <c r="L13" s="143"/>
      <c r="M13" s="165"/>
      <c r="N13" s="143"/>
      <c r="O13" s="165"/>
      <c r="P13" s="143"/>
      <c r="Q13" s="165"/>
      <c r="R13" s="59"/>
    </row>
    <row r="14" spans="1:18" s="17" customFormat="1" ht="30" customHeight="1" x14ac:dyDescent="0.3">
      <c r="A14" s="413">
        <f t="shared" ref="A14" si="1">A12+1</f>
        <v>4</v>
      </c>
      <c r="B14" s="442" t="s">
        <v>381</v>
      </c>
      <c r="C14" s="422" t="s">
        <v>277</v>
      </c>
      <c r="D14" s="426" t="s">
        <v>156</v>
      </c>
      <c r="E14" s="24" t="s">
        <v>6</v>
      </c>
      <c r="F14" s="144">
        <v>20000</v>
      </c>
      <c r="G14" s="155">
        <v>20000</v>
      </c>
      <c r="H14" s="144">
        <v>20000</v>
      </c>
      <c r="I14" s="166">
        <v>20000</v>
      </c>
      <c r="J14" s="144">
        <v>20000</v>
      </c>
      <c r="K14" s="166">
        <v>20000</v>
      </c>
      <c r="L14" s="144">
        <v>20000</v>
      </c>
      <c r="M14" s="166">
        <v>20000</v>
      </c>
      <c r="N14" s="144">
        <v>20000</v>
      </c>
      <c r="O14" s="166">
        <v>20000</v>
      </c>
      <c r="P14" s="144">
        <v>20000</v>
      </c>
      <c r="Q14" s="166">
        <v>20000</v>
      </c>
      <c r="R14" s="103">
        <f>SUM(F14:Q14)</f>
        <v>240000</v>
      </c>
    </row>
    <row r="15" spans="1:18" s="17" customFormat="1" ht="30" customHeight="1" thickBot="1" x14ac:dyDescent="0.35">
      <c r="A15" s="414"/>
      <c r="B15" s="443"/>
      <c r="C15" s="423"/>
      <c r="D15" s="427"/>
      <c r="E15" s="25" t="s">
        <v>10</v>
      </c>
      <c r="F15" s="141"/>
      <c r="G15" s="153"/>
      <c r="H15" s="141"/>
      <c r="I15" s="164"/>
      <c r="J15" s="141"/>
      <c r="K15" s="164"/>
      <c r="L15" s="141"/>
      <c r="M15" s="164"/>
      <c r="N15" s="141"/>
      <c r="O15" s="164"/>
      <c r="P15" s="141"/>
      <c r="Q15" s="164"/>
      <c r="R15" s="59"/>
    </row>
    <row r="16" spans="1:18" s="18" customFormat="1" ht="30" customHeight="1" x14ac:dyDescent="0.3">
      <c r="A16" s="413">
        <f t="shared" ref="A16" si="2">A14+1</f>
        <v>5</v>
      </c>
      <c r="B16" s="441" t="s">
        <v>380</v>
      </c>
      <c r="C16" s="422" t="s">
        <v>278</v>
      </c>
      <c r="D16" s="428" t="s">
        <v>158</v>
      </c>
      <c r="E16" s="22" t="s">
        <v>6</v>
      </c>
      <c r="F16" s="145">
        <v>54000</v>
      </c>
      <c r="G16" s="156">
        <v>54000</v>
      </c>
      <c r="H16" s="145">
        <v>54000</v>
      </c>
      <c r="I16" s="167">
        <v>54000</v>
      </c>
      <c r="J16" s="145">
        <v>54000</v>
      </c>
      <c r="K16" s="167">
        <v>54000</v>
      </c>
      <c r="L16" s="145">
        <v>54000</v>
      </c>
      <c r="M16" s="167">
        <v>54000</v>
      </c>
      <c r="N16" s="145">
        <v>54000</v>
      </c>
      <c r="O16" s="167">
        <v>54000</v>
      </c>
      <c r="P16" s="145">
        <v>54000</v>
      </c>
      <c r="Q16" s="167">
        <v>54000</v>
      </c>
      <c r="R16" s="105">
        <f>SUM(F16:Q16)</f>
        <v>648000</v>
      </c>
    </row>
    <row r="17" spans="1:18" s="18" customFormat="1" ht="30" customHeight="1" thickBot="1" x14ac:dyDescent="0.35">
      <c r="A17" s="414"/>
      <c r="B17" s="441"/>
      <c r="C17" s="423"/>
      <c r="D17" s="428"/>
      <c r="E17" s="23" t="s">
        <v>10</v>
      </c>
      <c r="F17" s="146"/>
      <c r="G17" s="157"/>
      <c r="H17" s="146"/>
      <c r="I17" s="168"/>
      <c r="J17" s="146"/>
      <c r="K17" s="168"/>
      <c r="L17" s="146"/>
      <c r="M17" s="168"/>
      <c r="N17" s="146"/>
      <c r="O17" s="168"/>
      <c r="P17" s="146"/>
      <c r="Q17" s="168"/>
      <c r="R17" s="60"/>
    </row>
    <row r="18" spans="1:18" s="19" customFormat="1" ht="30" customHeight="1" x14ac:dyDescent="0.3">
      <c r="A18" s="413">
        <f t="shared" ref="A18" si="3">A16+1</f>
        <v>6</v>
      </c>
      <c r="B18" s="438" t="s">
        <v>379</v>
      </c>
      <c r="C18" s="422" t="s">
        <v>279</v>
      </c>
      <c r="D18" s="429" t="s">
        <v>202</v>
      </c>
      <c r="E18" s="24" t="s">
        <v>6</v>
      </c>
      <c r="F18" s="147">
        <v>120000</v>
      </c>
      <c r="G18" s="147">
        <v>120000</v>
      </c>
      <c r="H18" s="147">
        <v>120000</v>
      </c>
      <c r="I18" s="147">
        <v>120000</v>
      </c>
      <c r="J18" s="147">
        <v>120000</v>
      </c>
      <c r="K18" s="147">
        <v>120000</v>
      </c>
      <c r="L18" s="147">
        <v>120000</v>
      </c>
      <c r="M18" s="147">
        <v>120000</v>
      </c>
      <c r="N18" s="147">
        <v>120000</v>
      </c>
      <c r="O18" s="147">
        <v>120000</v>
      </c>
      <c r="P18" s="147">
        <v>120000</v>
      </c>
      <c r="Q18" s="147">
        <v>120000</v>
      </c>
      <c r="R18" s="106">
        <f>SUM(F18:Q18)</f>
        <v>1440000</v>
      </c>
    </row>
    <row r="19" spans="1:18" s="19" customFormat="1" ht="30" customHeight="1" thickBot="1" x14ac:dyDescent="0.35">
      <c r="A19" s="414"/>
      <c r="B19" s="450"/>
      <c r="C19" s="423"/>
      <c r="D19" s="430"/>
      <c r="E19" s="25" t="s">
        <v>10</v>
      </c>
      <c r="F19" s="70"/>
      <c r="G19" s="158"/>
      <c r="H19" s="70"/>
      <c r="I19" s="169"/>
      <c r="J19" s="70"/>
      <c r="K19" s="169"/>
      <c r="L19" s="70"/>
      <c r="M19" s="169"/>
      <c r="N19" s="70"/>
      <c r="O19" s="169"/>
      <c r="P19" s="70"/>
      <c r="Q19" s="169"/>
      <c r="R19" s="70"/>
    </row>
    <row r="20" spans="1:18" s="19" customFormat="1" ht="30" customHeight="1" x14ac:dyDescent="0.3">
      <c r="A20" s="413">
        <f t="shared" ref="A20" si="4">A18+1</f>
        <v>7</v>
      </c>
      <c r="B20" s="438" t="s">
        <v>477</v>
      </c>
      <c r="C20" s="422" t="s">
        <v>280</v>
      </c>
      <c r="D20" s="429" t="s">
        <v>201</v>
      </c>
      <c r="E20" s="129" t="s">
        <v>6</v>
      </c>
      <c r="F20" s="106">
        <v>220000</v>
      </c>
      <c r="G20" s="106">
        <v>220000</v>
      </c>
      <c r="H20" s="106">
        <v>220000</v>
      </c>
      <c r="I20" s="106">
        <v>220000</v>
      </c>
      <c r="J20" s="106">
        <v>220000</v>
      </c>
      <c r="K20" s="106">
        <v>220000</v>
      </c>
      <c r="L20" s="106">
        <v>220000</v>
      </c>
      <c r="M20" s="106">
        <v>220000</v>
      </c>
      <c r="N20" s="106">
        <v>220000</v>
      </c>
      <c r="O20" s="106">
        <v>220000</v>
      </c>
      <c r="P20" s="106">
        <v>220000</v>
      </c>
      <c r="Q20" s="106">
        <v>220000</v>
      </c>
      <c r="R20" s="106">
        <f>SUM(F20:Q20)</f>
        <v>2640000</v>
      </c>
    </row>
    <row r="21" spans="1:18" s="19" customFormat="1" ht="30" customHeight="1" thickBot="1" x14ac:dyDescent="0.35">
      <c r="A21" s="414"/>
      <c r="B21" s="416"/>
      <c r="C21" s="423"/>
      <c r="D21" s="430"/>
      <c r="E21" s="130" t="s">
        <v>10</v>
      </c>
      <c r="F21" s="148"/>
      <c r="G21" s="159"/>
      <c r="H21" s="148"/>
      <c r="I21" s="170"/>
      <c r="J21" s="148"/>
      <c r="K21" s="170"/>
      <c r="L21" s="148"/>
      <c r="M21" s="170"/>
      <c r="N21" s="148"/>
      <c r="O21" s="170"/>
      <c r="P21" s="148"/>
      <c r="Q21" s="170"/>
      <c r="R21" s="148"/>
    </row>
    <row r="22" spans="1:18" s="17" customFormat="1" ht="30" customHeight="1" thickBot="1" x14ac:dyDescent="0.35">
      <c r="A22" s="413">
        <f t="shared" ref="A22" si="5">A20+1</f>
        <v>8</v>
      </c>
      <c r="B22" s="444" t="s">
        <v>378</v>
      </c>
      <c r="C22" s="422" t="s">
        <v>283</v>
      </c>
      <c r="D22" s="429" t="s">
        <v>160</v>
      </c>
      <c r="E22" s="24" t="s">
        <v>6</v>
      </c>
      <c r="F22" s="140">
        <v>50000</v>
      </c>
      <c r="G22" s="140">
        <v>50000</v>
      </c>
      <c r="H22" s="140">
        <v>50000</v>
      </c>
      <c r="I22" s="140">
        <v>50000</v>
      </c>
      <c r="J22" s="140">
        <v>50000</v>
      </c>
      <c r="K22" s="140">
        <v>50000</v>
      </c>
      <c r="L22" s="140">
        <v>50000</v>
      </c>
      <c r="M22" s="140">
        <v>50000</v>
      </c>
      <c r="N22" s="140">
        <v>50000</v>
      </c>
      <c r="O22" s="140">
        <v>50000</v>
      </c>
      <c r="P22" s="140">
        <v>50000</v>
      </c>
      <c r="Q22" s="140">
        <v>50000</v>
      </c>
      <c r="R22" s="104">
        <f>SUM(F22:Q22)</f>
        <v>600000</v>
      </c>
    </row>
    <row r="23" spans="1:18" s="17" customFormat="1" ht="42.75" customHeight="1" thickBot="1" x14ac:dyDescent="0.35">
      <c r="A23" s="414"/>
      <c r="B23" s="445"/>
      <c r="C23" s="423"/>
      <c r="D23" s="430"/>
      <c r="E23" s="25" t="s">
        <v>10</v>
      </c>
      <c r="F23" s="141"/>
      <c r="G23" s="153"/>
      <c r="H23" s="141"/>
      <c r="I23" s="164"/>
      <c r="J23" s="141"/>
      <c r="K23" s="164"/>
      <c r="L23" s="141"/>
      <c r="M23" s="164"/>
      <c r="N23" s="141"/>
      <c r="O23" s="164"/>
      <c r="P23" s="141"/>
      <c r="Q23" s="163"/>
      <c r="R23" s="59"/>
    </row>
    <row r="24" spans="1:18" s="19" customFormat="1" ht="30" customHeight="1" x14ac:dyDescent="0.3">
      <c r="A24" s="413">
        <f t="shared" ref="A24" si="6">A22+1</f>
        <v>9</v>
      </c>
      <c r="B24" s="415" t="s">
        <v>377</v>
      </c>
      <c r="C24" s="422" t="s">
        <v>188</v>
      </c>
      <c r="D24" s="431" t="s">
        <v>284</v>
      </c>
      <c r="E24" s="130" t="s">
        <v>6</v>
      </c>
      <c r="F24" s="106">
        <v>22000</v>
      </c>
      <c r="G24" s="106">
        <v>22000</v>
      </c>
      <c r="H24" s="106">
        <v>22000</v>
      </c>
      <c r="I24" s="106">
        <v>22000</v>
      </c>
      <c r="J24" s="106">
        <v>22000</v>
      </c>
      <c r="K24" s="106">
        <v>22000</v>
      </c>
      <c r="L24" s="106">
        <v>22000</v>
      </c>
      <c r="M24" s="106">
        <v>22000</v>
      </c>
      <c r="N24" s="106">
        <v>22000</v>
      </c>
      <c r="O24" s="106">
        <v>22000</v>
      </c>
      <c r="P24" s="106">
        <v>22000</v>
      </c>
      <c r="Q24" s="106">
        <v>22000</v>
      </c>
      <c r="R24" s="106">
        <f>SUM(F24:Q24)</f>
        <v>264000</v>
      </c>
    </row>
    <row r="25" spans="1:18" s="19" customFormat="1" ht="30" customHeight="1" thickBot="1" x14ac:dyDescent="0.35">
      <c r="A25" s="414"/>
      <c r="B25" s="435"/>
      <c r="C25" s="423"/>
      <c r="D25" s="432"/>
      <c r="E25" s="130" t="s">
        <v>10</v>
      </c>
      <c r="F25" s="148"/>
      <c r="G25" s="159"/>
      <c r="H25" s="148"/>
      <c r="I25" s="170"/>
      <c r="J25" s="148"/>
      <c r="K25" s="170"/>
      <c r="L25" s="148"/>
      <c r="M25" s="170"/>
      <c r="N25" s="148"/>
      <c r="O25" s="170"/>
      <c r="P25" s="148"/>
      <c r="Q25" s="170"/>
      <c r="R25" s="148"/>
    </row>
    <row r="26" spans="1:18" s="20" customFormat="1" ht="30" customHeight="1" x14ac:dyDescent="0.3">
      <c r="A26" s="413">
        <f t="shared" ref="A26" si="7">A24+1</f>
        <v>10</v>
      </c>
      <c r="B26" s="415" t="s">
        <v>313</v>
      </c>
      <c r="C26" s="433" t="s">
        <v>285</v>
      </c>
      <c r="D26" s="419" t="s">
        <v>299</v>
      </c>
      <c r="E26" s="130" t="s">
        <v>6</v>
      </c>
      <c r="F26" s="152">
        <v>166666.67000000001</v>
      </c>
      <c r="G26" s="152">
        <v>166666.67000000001</v>
      </c>
      <c r="H26" s="152">
        <v>166666.67000000001</v>
      </c>
      <c r="I26" s="152">
        <v>166666.67000000001</v>
      </c>
      <c r="J26" s="152">
        <v>166666.67000000001</v>
      </c>
      <c r="K26" s="152">
        <v>166666.67000000001</v>
      </c>
      <c r="L26" s="152">
        <v>166666.67000000001</v>
      </c>
      <c r="M26" s="152">
        <v>166666.67000000001</v>
      </c>
      <c r="N26" s="152">
        <v>166666.67000000001</v>
      </c>
      <c r="O26" s="152">
        <v>166666.67000000001</v>
      </c>
      <c r="P26" s="152">
        <v>166666.67000000001</v>
      </c>
      <c r="Q26" s="152">
        <v>166666.67000000001</v>
      </c>
      <c r="R26" s="152">
        <f>SUM(F26:Q26)</f>
        <v>2000000.0399999998</v>
      </c>
    </row>
    <row r="27" spans="1:18" s="20" customFormat="1" ht="30" customHeight="1" thickBot="1" x14ac:dyDescent="0.35">
      <c r="A27" s="414"/>
      <c r="B27" s="416"/>
      <c r="C27" s="418"/>
      <c r="D27" s="420"/>
      <c r="E27" s="132" t="s">
        <v>10</v>
      </c>
      <c r="F27" s="151"/>
      <c r="G27" s="160"/>
      <c r="H27" s="151"/>
      <c r="I27" s="172"/>
      <c r="J27" s="151"/>
      <c r="K27" s="172"/>
      <c r="L27" s="151"/>
      <c r="M27" s="172"/>
      <c r="N27" s="151"/>
      <c r="O27" s="172"/>
      <c r="P27" s="151"/>
      <c r="Q27" s="172"/>
      <c r="R27" s="151"/>
    </row>
    <row r="28" spans="1:18" s="19" customFormat="1" ht="30" customHeight="1" x14ac:dyDescent="0.3">
      <c r="A28" s="413">
        <f t="shared" ref="A28:A32" si="8">A26+1</f>
        <v>11</v>
      </c>
      <c r="B28" s="435" t="s">
        <v>159</v>
      </c>
      <c r="C28" s="422" t="s">
        <v>286</v>
      </c>
      <c r="D28" s="431" t="s">
        <v>287</v>
      </c>
      <c r="E28" s="130" t="s">
        <v>6</v>
      </c>
      <c r="F28" s="149">
        <v>11986568.4</v>
      </c>
      <c r="G28" s="149">
        <v>11986568.4</v>
      </c>
      <c r="H28" s="149">
        <v>11986568.4</v>
      </c>
      <c r="I28" s="149">
        <v>11986568.4</v>
      </c>
      <c r="J28" s="149">
        <v>11986568.4</v>
      </c>
      <c r="K28" s="149">
        <v>11986568.4</v>
      </c>
      <c r="L28" s="149">
        <v>11986568.4</v>
      </c>
      <c r="M28" s="149">
        <v>11986568.4</v>
      </c>
      <c r="N28" s="149">
        <v>11986568.4</v>
      </c>
      <c r="O28" s="149">
        <v>11986568.4</v>
      </c>
      <c r="P28" s="149">
        <v>11986568.4</v>
      </c>
      <c r="Q28" s="149">
        <v>11986568.4</v>
      </c>
      <c r="R28" s="149">
        <f>SUM(F28:Q28)</f>
        <v>143838820.80000004</v>
      </c>
    </row>
    <row r="29" spans="1:18" s="19" customFormat="1" ht="30" customHeight="1" thickBot="1" x14ac:dyDescent="0.35">
      <c r="A29" s="414"/>
      <c r="B29" s="416"/>
      <c r="C29" s="423"/>
      <c r="D29" s="434"/>
      <c r="E29" s="130" t="s">
        <v>10</v>
      </c>
      <c r="F29" s="148"/>
      <c r="G29" s="159"/>
      <c r="H29" s="148"/>
      <c r="I29" s="170"/>
      <c r="J29" s="148"/>
      <c r="K29" s="170"/>
      <c r="L29" s="148"/>
      <c r="M29" s="170"/>
      <c r="N29" s="148"/>
      <c r="O29" s="170"/>
      <c r="P29" s="148"/>
      <c r="Q29" s="170"/>
      <c r="R29" s="148"/>
    </row>
    <row r="30" spans="1:18" s="20" customFormat="1" ht="30" customHeight="1" x14ac:dyDescent="0.3">
      <c r="A30" s="413">
        <f t="shared" si="8"/>
        <v>12</v>
      </c>
      <c r="B30" s="412" t="s">
        <v>249</v>
      </c>
      <c r="C30" s="411" t="s">
        <v>383</v>
      </c>
      <c r="D30" s="421" t="s">
        <v>368</v>
      </c>
      <c r="E30" s="133" t="s">
        <v>6</v>
      </c>
      <c r="F30" s="209"/>
      <c r="G30" s="210"/>
      <c r="H30" s="209"/>
      <c r="I30" s="211"/>
      <c r="J30" s="209"/>
      <c r="K30" s="386">
        <v>1200000</v>
      </c>
      <c r="L30" s="209"/>
      <c r="M30" s="211"/>
      <c r="N30" s="209"/>
      <c r="O30" s="211"/>
      <c r="P30" s="209"/>
      <c r="Q30" s="300"/>
      <c r="R30" s="152">
        <f>SUM(F30:Q30)</f>
        <v>1200000</v>
      </c>
    </row>
    <row r="31" spans="1:18" s="20" customFormat="1" ht="30" customHeight="1" thickBot="1" x14ac:dyDescent="0.35">
      <c r="A31" s="414"/>
      <c r="B31" s="412"/>
      <c r="C31" s="411"/>
      <c r="D31" s="421"/>
      <c r="E31" s="133" t="s">
        <v>10</v>
      </c>
      <c r="F31" s="209"/>
      <c r="G31" s="210"/>
      <c r="H31" s="209"/>
      <c r="I31" s="211"/>
      <c r="J31" s="209"/>
      <c r="K31" s="211"/>
      <c r="L31" s="209"/>
      <c r="M31" s="211"/>
      <c r="N31" s="209"/>
      <c r="O31" s="211"/>
      <c r="P31" s="209"/>
      <c r="Q31" s="211"/>
      <c r="R31" s="209"/>
    </row>
    <row r="32" spans="1:18" s="20" customFormat="1" ht="30" customHeight="1" x14ac:dyDescent="0.3">
      <c r="A32" s="413">
        <f t="shared" si="8"/>
        <v>13</v>
      </c>
      <c r="B32" s="412" t="s">
        <v>376</v>
      </c>
      <c r="C32" s="436" t="s">
        <v>289</v>
      </c>
      <c r="D32" s="429" t="s">
        <v>290</v>
      </c>
      <c r="E32" s="131" t="s">
        <v>6</v>
      </c>
      <c r="F32" s="150">
        <v>3137608.6</v>
      </c>
      <c r="G32" s="150">
        <v>3137608.6</v>
      </c>
      <c r="H32" s="150">
        <v>3137608.6</v>
      </c>
      <c r="I32" s="150">
        <v>3137608.6</v>
      </c>
      <c r="J32" s="150">
        <v>3137608.6</v>
      </c>
      <c r="K32" s="150">
        <v>3137608.6</v>
      </c>
      <c r="L32" s="150">
        <v>3137608.6</v>
      </c>
      <c r="M32" s="150">
        <v>3137608.6</v>
      </c>
      <c r="N32" s="150">
        <v>3137608.6</v>
      </c>
      <c r="O32" s="150">
        <v>3137608.6</v>
      </c>
      <c r="P32" s="150">
        <v>3137608.6</v>
      </c>
      <c r="Q32" s="150">
        <v>3137608.6</v>
      </c>
      <c r="R32" s="149">
        <f>SUM(F32:Q32)</f>
        <v>37651303.20000001</v>
      </c>
    </row>
    <row r="33" spans="1:18" s="20" customFormat="1" ht="30" customHeight="1" thickBot="1" x14ac:dyDescent="0.35">
      <c r="A33" s="414"/>
      <c r="B33" s="412"/>
      <c r="C33" s="437"/>
      <c r="D33" s="420"/>
      <c r="E33" s="130" t="s">
        <v>10</v>
      </c>
      <c r="F33" s="151"/>
      <c r="G33" s="160"/>
      <c r="H33" s="151"/>
      <c r="I33" s="172"/>
      <c r="J33" s="151"/>
      <c r="K33" s="172"/>
      <c r="L33" s="151"/>
      <c r="M33" s="172"/>
      <c r="N33" s="151"/>
      <c r="O33" s="172"/>
      <c r="P33" s="151"/>
      <c r="Q33" s="172"/>
      <c r="R33" s="151"/>
    </row>
    <row r="34" spans="1:18" s="20" customFormat="1" ht="30" customHeight="1" x14ac:dyDescent="0.3">
      <c r="A34" s="413">
        <f t="shared" ref="A34" si="9">A32+1</f>
        <v>14</v>
      </c>
      <c r="B34" s="415" t="s">
        <v>478</v>
      </c>
      <c r="C34" s="436" t="s">
        <v>291</v>
      </c>
      <c r="D34" s="419" t="s">
        <v>189</v>
      </c>
      <c r="E34" s="130" t="s">
        <v>6</v>
      </c>
      <c r="F34" s="152">
        <v>48000</v>
      </c>
      <c r="G34" s="152">
        <v>48000</v>
      </c>
      <c r="H34" s="152">
        <v>48000</v>
      </c>
      <c r="I34" s="152">
        <v>48000</v>
      </c>
      <c r="J34" s="152">
        <v>48000</v>
      </c>
      <c r="K34" s="152">
        <v>48000</v>
      </c>
      <c r="L34" s="152">
        <v>48000</v>
      </c>
      <c r="M34" s="152">
        <v>48000</v>
      </c>
      <c r="N34" s="152">
        <v>48000</v>
      </c>
      <c r="O34" s="152">
        <v>48000</v>
      </c>
      <c r="P34" s="152">
        <v>48000</v>
      </c>
      <c r="Q34" s="152">
        <v>48000</v>
      </c>
      <c r="R34" s="152">
        <f>SUM(F34:Q34)</f>
        <v>576000</v>
      </c>
    </row>
    <row r="35" spans="1:18" s="20" customFormat="1" ht="44.25" customHeight="1" thickBot="1" x14ac:dyDescent="0.35">
      <c r="A35" s="414"/>
      <c r="B35" s="416"/>
      <c r="C35" s="437"/>
      <c r="D35" s="420"/>
      <c r="E35" s="130" t="s">
        <v>10</v>
      </c>
      <c r="F35" s="151"/>
      <c r="G35" s="160"/>
      <c r="H35" s="151"/>
      <c r="I35" s="172"/>
      <c r="J35" s="151"/>
      <c r="K35" s="172"/>
      <c r="L35" s="151"/>
      <c r="M35" s="172"/>
      <c r="N35" s="151"/>
      <c r="O35" s="172"/>
      <c r="P35" s="151"/>
      <c r="Q35" s="172"/>
      <c r="R35" s="151"/>
    </row>
    <row r="36" spans="1:18" s="20" customFormat="1" ht="30" customHeight="1" x14ac:dyDescent="0.3">
      <c r="A36" s="413">
        <f t="shared" ref="A36" si="10">A34+1</f>
        <v>15</v>
      </c>
      <c r="B36" s="415" t="s">
        <v>375</v>
      </c>
      <c r="C36" s="436" t="s">
        <v>292</v>
      </c>
      <c r="D36" s="419" t="s">
        <v>293</v>
      </c>
      <c r="E36" s="130" t="s">
        <v>6</v>
      </c>
      <c r="F36" s="150">
        <v>487109.87</v>
      </c>
      <c r="G36" s="150">
        <v>487109.87</v>
      </c>
      <c r="H36" s="150">
        <v>487109.87</v>
      </c>
      <c r="I36" s="150">
        <v>487109.87</v>
      </c>
      <c r="J36" s="150">
        <v>487109.87</v>
      </c>
      <c r="K36" s="150">
        <v>487109.87</v>
      </c>
      <c r="L36" s="150">
        <v>487109.87</v>
      </c>
      <c r="M36" s="150">
        <v>487109.87</v>
      </c>
      <c r="N36" s="150">
        <v>487109.87</v>
      </c>
      <c r="O36" s="150">
        <v>487109.87</v>
      </c>
      <c r="P36" s="150">
        <v>487109.86</v>
      </c>
      <c r="Q36" s="150">
        <v>487109.86</v>
      </c>
      <c r="R36" s="150">
        <f>SUM(F36:Q36)</f>
        <v>5845318.4200000009</v>
      </c>
    </row>
    <row r="37" spans="1:18" s="20" customFormat="1" ht="44.25" customHeight="1" thickBot="1" x14ac:dyDescent="0.35">
      <c r="A37" s="414"/>
      <c r="B37" s="416"/>
      <c r="C37" s="437"/>
      <c r="D37" s="420"/>
      <c r="E37" s="130" t="s">
        <v>10</v>
      </c>
      <c r="F37" s="151"/>
      <c r="G37" s="160"/>
      <c r="H37" s="151"/>
      <c r="I37" s="172"/>
      <c r="J37" s="151"/>
      <c r="K37" s="172"/>
      <c r="L37" s="151"/>
      <c r="M37" s="172"/>
      <c r="N37" s="151"/>
      <c r="O37" s="172"/>
      <c r="P37" s="151"/>
      <c r="Q37" s="172"/>
      <c r="R37" s="151"/>
    </row>
    <row r="38" spans="1:18" s="20" customFormat="1" ht="30" customHeight="1" x14ac:dyDescent="0.3">
      <c r="A38" s="413">
        <f t="shared" ref="A38:A68" si="11">A36+1</f>
        <v>16</v>
      </c>
      <c r="B38" s="415" t="s">
        <v>479</v>
      </c>
      <c r="C38" s="436" t="s">
        <v>294</v>
      </c>
      <c r="D38" s="419" t="s">
        <v>185</v>
      </c>
      <c r="E38" s="130" t="s">
        <v>6</v>
      </c>
      <c r="F38" s="152">
        <v>125000</v>
      </c>
      <c r="G38" s="152">
        <v>125000</v>
      </c>
      <c r="H38" s="152">
        <v>125000</v>
      </c>
      <c r="I38" s="152">
        <v>125000</v>
      </c>
      <c r="J38" s="152">
        <v>125000</v>
      </c>
      <c r="K38" s="152">
        <v>125000</v>
      </c>
      <c r="L38" s="152">
        <v>125000</v>
      </c>
      <c r="M38" s="152">
        <v>125000</v>
      </c>
      <c r="N38" s="152">
        <v>125000</v>
      </c>
      <c r="O38" s="152">
        <v>125000</v>
      </c>
      <c r="P38" s="152">
        <v>125000</v>
      </c>
      <c r="Q38" s="152">
        <v>125000</v>
      </c>
      <c r="R38" s="152">
        <f>SUM(F38:Q38)</f>
        <v>1500000</v>
      </c>
    </row>
    <row r="39" spans="1:18" s="20" customFormat="1" ht="30" customHeight="1" thickBot="1" x14ac:dyDescent="0.35">
      <c r="A39" s="414"/>
      <c r="B39" s="416"/>
      <c r="C39" s="437"/>
      <c r="D39" s="420"/>
      <c r="E39" s="130" t="s">
        <v>10</v>
      </c>
      <c r="F39" s="151"/>
      <c r="G39" s="160"/>
      <c r="H39" s="151"/>
      <c r="I39" s="172"/>
      <c r="J39" s="151"/>
      <c r="K39" s="172"/>
      <c r="L39" s="151"/>
      <c r="M39" s="172"/>
      <c r="N39" s="151"/>
      <c r="O39" s="172"/>
      <c r="P39" s="151"/>
      <c r="Q39" s="172"/>
      <c r="R39" s="151"/>
    </row>
    <row r="40" spans="1:18" s="20" customFormat="1" ht="30" customHeight="1" x14ac:dyDescent="0.3">
      <c r="A40" s="413">
        <f t="shared" si="11"/>
        <v>17</v>
      </c>
      <c r="B40" s="438" t="s">
        <v>374</v>
      </c>
      <c r="C40" s="417" t="s">
        <v>295</v>
      </c>
      <c r="D40" s="419" t="s">
        <v>329</v>
      </c>
      <c r="E40" s="129" t="s">
        <v>6</v>
      </c>
      <c r="F40" s="150">
        <v>4523166.66</v>
      </c>
      <c r="G40" s="150">
        <v>4523166.66</v>
      </c>
      <c r="H40" s="150">
        <v>4523166.66</v>
      </c>
      <c r="I40" s="150">
        <v>4523166.66</v>
      </c>
      <c r="J40" s="150">
        <v>4523166.66</v>
      </c>
      <c r="K40" s="150">
        <v>4523166.66</v>
      </c>
      <c r="L40" s="150">
        <v>4523166.66</v>
      </c>
      <c r="M40" s="150">
        <v>4523166.66</v>
      </c>
      <c r="N40" s="150">
        <v>4523166.66</v>
      </c>
      <c r="O40" s="150">
        <v>4523166.66</v>
      </c>
      <c r="P40" s="150">
        <v>4523166.66</v>
      </c>
      <c r="Q40" s="150">
        <v>4523166.66</v>
      </c>
      <c r="R40" s="152">
        <f>SUM(F40:Q40)</f>
        <v>54277999.919999987</v>
      </c>
    </row>
    <row r="41" spans="1:18" s="20" customFormat="1" ht="30" customHeight="1" thickBot="1" x14ac:dyDescent="0.35">
      <c r="A41" s="414"/>
      <c r="B41" s="416"/>
      <c r="C41" s="418"/>
      <c r="D41" s="420"/>
      <c r="E41" s="130" t="s">
        <v>10</v>
      </c>
      <c r="F41" s="151"/>
      <c r="G41" s="160"/>
      <c r="H41" s="151"/>
      <c r="I41" s="172"/>
      <c r="J41" s="151"/>
      <c r="K41" s="172"/>
      <c r="L41" s="151"/>
      <c r="M41" s="172"/>
      <c r="N41" s="151"/>
      <c r="O41" s="172"/>
      <c r="P41" s="151"/>
      <c r="Q41" s="172"/>
      <c r="R41" s="151"/>
    </row>
    <row r="42" spans="1:18" s="20" customFormat="1" ht="30" customHeight="1" x14ac:dyDescent="0.3">
      <c r="A42" s="413">
        <f t="shared" si="11"/>
        <v>18</v>
      </c>
      <c r="B42" s="453" t="s">
        <v>373</v>
      </c>
      <c r="C42" s="411" t="s">
        <v>296</v>
      </c>
      <c r="D42" s="421" t="s">
        <v>191</v>
      </c>
      <c r="E42" s="131" t="s">
        <v>6</v>
      </c>
      <c r="F42" s="152"/>
      <c r="G42" s="161"/>
      <c r="H42" s="152">
        <v>900000</v>
      </c>
      <c r="I42" s="173"/>
      <c r="J42" s="152"/>
      <c r="K42" s="152"/>
      <c r="L42" s="152"/>
      <c r="M42" s="173">
        <v>900000</v>
      </c>
      <c r="N42" s="152"/>
      <c r="O42" s="152"/>
      <c r="P42" s="152"/>
      <c r="Q42" s="173"/>
      <c r="R42" s="152">
        <f>SUM(F42:Q42)</f>
        <v>1800000</v>
      </c>
    </row>
    <row r="43" spans="1:18" s="20" customFormat="1" ht="30" customHeight="1" thickBot="1" x14ac:dyDescent="0.35">
      <c r="A43" s="414"/>
      <c r="B43" s="454"/>
      <c r="C43" s="411"/>
      <c r="D43" s="421"/>
      <c r="E43" s="131" t="s">
        <v>10</v>
      </c>
      <c r="F43" s="151"/>
      <c r="G43" s="160"/>
      <c r="H43" s="151"/>
      <c r="I43" s="172"/>
      <c r="J43" s="151"/>
      <c r="K43" s="172"/>
      <c r="L43" s="151"/>
      <c r="M43" s="172"/>
      <c r="N43" s="151"/>
      <c r="O43" s="172"/>
      <c r="P43" s="151"/>
      <c r="Q43" s="172"/>
      <c r="R43" s="152"/>
    </row>
    <row r="44" spans="1:18" s="20" customFormat="1" ht="30" customHeight="1" x14ac:dyDescent="0.3">
      <c r="A44" s="413">
        <f t="shared" si="11"/>
        <v>19</v>
      </c>
      <c r="B44" s="415" t="s">
        <v>372</v>
      </c>
      <c r="C44" s="417" t="s">
        <v>297</v>
      </c>
      <c r="D44" s="419" t="s">
        <v>299</v>
      </c>
      <c r="E44" s="130" t="s">
        <v>6</v>
      </c>
      <c r="F44" s="152">
        <v>166666.67000000001</v>
      </c>
      <c r="G44" s="152">
        <v>166666.67000000001</v>
      </c>
      <c r="H44" s="152">
        <v>166666.67000000001</v>
      </c>
      <c r="I44" s="152">
        <v>166666.67000000001</v>
      </c>
      <c r="J44" s="152">
        <v>166666.67000000001</v>
      </c>
      <c r="K44" s="152">
        <v>166666.67000000001</v>
      </c>
      <c r="L44" s="152">
        <v>166666.67000000001</v>
      </c>
      <c r="M44" s="152">
        <v>166666.67000000001</v>
      </c>
      <c r="N44" s="152">
        <v>166666.67000000001</v>
      </c>
      <c r="O44" s="152">
        <v>166666.67000000001</v>
      </c>
      <c r="P44" s="152">
        <v>166666.67000000001</v>
      </c>
      <c r="Q44" s="152">
        <v>166666.67000000001</v>
      </c>
      <c r="R44" s="152">
        <f>SUM(F44:Q44)</f>
        <v>2000000.0399999998</v>
      </c>
    </row>
    <row r="45" spans="1:18" s="20" customFormat="1" ht="46.5" customHeight="1" thickBot="1" x14ac:dyDescent="0.35">
      <c r="A45" s="414"/>
      <c r="B45" s="416"/>
      <c r="C45" s="418"/>
      <c r="D45" s="420"/>
      <c r="E45" s="130" t="s">
        <v>10</v>
      </c>
      <c r="F45" s="151"/>
      <c r="G45" s="160"/>
      <c r="H45" s="151"/>
      <c r="I45" s="172"/>
      <c r="J45" s="151"/>
      <c r="K45" s="172"/>
      <c r="L45" s="151"/>
      <c r="M45" s="172"/>
      <c r="N45" s="151"/>
      <c r="O45" s="172"/>
      <c r="P45" s="151"/>
      <c r="Q45" s="172"/>
      <c r="R45" s="151"/>
    </row>
    <row r="46" spans="1:18" s="20" customFormat="1" ht="30" customHeight="1" x14ac:dyDescent="0.3">
      <c r="A46" s="413">
        <f t="shared" si="11"/>
        <v>20</v>
      </c>
      <c r="B46" s="412" t="s">
        <v>371</v>
      </c>
      <c r="C46" s="411" t="s">
        <v>298</v>
      </c>
      <c r="D46" s="421" t="s">
        <v>301</v>
      </c>
      <c r="E46" s="130" t="s">
        <v>6</v>
      </c>
      <c r="F46" s="152"/>
      <c r="G46" s="161"/>
      <c r="H46" s="152"/>
      <c r="I46" s="173">
        <v>675000</v>
      </c>
      <c r="J46" s="152"/>
      <c r="K46" s="173"/>
      <c r="L46" s="152">
        <v>675000</v>
      </c>
      <c r="M46" s="173"/>
      <c r="N46" s="152"/>
      <c r="O46" s="173"/>
      <c r="P46" s="152"/>
      <c r="Q46" s="173"/>
      <c r="R46" s="152">
        <f>SUM(F46:Q46)</f>
        <v>1350000</v>
      </c>
    </row>
    <row r="47" spans="1:18" s="20" customFormat="1" ht="30" customHeight="1" thickBot="1" x14ac:dyDescent="0.35">
      <c r="A47" s="414"/>
      <c r="B47" s="412"/>
      <c r="C47" s="411"/>
      <c r="D47" s="421"/>
      <c r="E47" s="130" t="s">
        <v>10</v>
      </c>
      <c r="F47" s="151"/>
      <c r="G47" s="160"/>
      <c r="H47" s="151"/>
      <c r="I47" s="172"/>
      <c r="J47" s="151"/>
      <c r="K47" s="172"/>
      <c r="L47" s="151"/>
      <c r="M47" s="172"/>
      <c r="N47" s="151"/>
      <c r="O47" s="172"/>
      <c r="P47" s="151"/>
      <c r="Q47" s="172"/>
      <c r="R47" s="151"/>
    </row>
    <row r="48" spans="1:18" s="20" customFormat="1" ht="30" customHeight="1" x14ac:dyDescent="0.3">
      <c r="A48" s="413">
        <f t="shared" si="11"/>
        <v>21</v>
      </c>
      <c r="B48" s="412" t="s">
        <v>370</v>
      </c>
      <c r="C48" s="411" t="s">
        <v>300</v>
      </c>
      <c r="D48" s="421" t="s">
        <v>164</v>
      </c>
      <c r="E48" s="130" t="s">
        <v>6</v>
      </c>
      <c r="F48" s="152">
        <v>475000</v>
      </c>
      <c r="G48" s="161">
        <v>475000</v>
      </c>
      <c r="H48" s="152">
        <v>475000</v>
      </c>
      <c r="I48" s="173">
        <v>475000</v>
      </c>
      <c r="J48" s="152">
        <v>475000</v>
      </c>
      <c r="K48" s="173">
        <v>475000</v>
      </c>
      <c r="L48" s="152">
        <v>475000</v>
      </c>
      <c r="M48" s="173">
        <v>475000</v>
      </c>
      <c r="N48" s="152">
        <v>475000</v>
      </c>
      <c r="O48" s="173">
        <v>475000</v>
      </c>
      <c r="P48" s="152">
        <v>475000</v>
      </c>
      <c r="Q48" s="173">
        <v>475000</v>
      </c>
      <c r="R48" s="152">
        <f>SUM(F48:Q48)</f>
        <v>5700000</v>
      </c>
    </row>
    <row r="49" spans="1:18" s="20" customFormat="1" ht="30" customHeight="1" thickBot="1" x14ac:dyDescent="0.35">
      <c r="A49" s="414"/>
      <c r="B49" s="412"/>
      <c r="C49" s="411"/>
      <c r="D49" s="421"/>
      <c r="E49" s="130" t="s">
        <v>10</v>
      </c>
      <c r="F49" s="151"/>
      <c r="G49" s="160"/>
      <c r="H49" s="151"/>
      <c r="I49" s="172"/>
      <c r="J49" s="151"/>
      <c r="K49" s="172"/>
      <c r="L49" s="151"/>
      <c r="M49" s="172"/>
      <c r="N49" s="151"/>
      <c r="O49" s="172"/>
      <c r="P49" s="151"/>
      <c r="Q49" s="172"/>
      <c r="R49" s="151"/>
    </row>
    <row r="50" spans="1:18" s="20" customFormat="1" ht="30" customHeight="1" x14ac:dyDescent="0.3">
      <c r="A50" s="413">
        <f t="shared" si="11"/>
        <v>22</v>
      </c>
      <c r="B50" s="412" t="s">
        <v>190</v>
      </c>
      <c r="C50" s="411" t="s">
        <v>302</v>
      </c>
      <c r="D50" s="421" t="s">
        <v>303</v>
      </c>
      <c r="E50" s="130" t="s">
        <v>6</v>
      </c>
      <c r="F50" s="150">
        <v>200000</v>
      </c>
      <c r="G50" s="150">
        <v>200000</v>
      </c>
      <c r="H50" s="150">
        <v>200000</v>
      </c>
      <c r="I50" s="150">
        <v>200000</v>
      </c>
      <c r="J50" s="150">
        <v>200000</v>
      </c>
      <c r="K50" s="150">
        <v>200000</v>
      </c>
      <c r="L50" s="150">
        <v>200000</v>
      </c>
      <c r="M50" s="150">
        <v>200000</v>
      </c>
      <c r="N50" s="150">
        <v>200000</v>
      </c>
      <c r="O50" s="150">
        <v>200000</v>
      </c>
      <c r="P50" s="150">
        <v>200000</v>
      </c>
      <c r="Q50" s="150">
        <v>200000</v>
      </c>
      <c r="R50" s="150">
        <f>SUM(F50:Q50)</f>
        <v>2400000</v>
      </c>
    </row>
    <row r="51" spans="1:18" s="20" customFormat="1" ht="30" customHeight="1" thickBot="1" x14ac:dyDescent="0.35">
      <c r="A51" s="414"/>
      <c r="B51" s="412"/>
      <c r="C51" s="411"/>
      <c r="D51" s="421"/>
      <c r="E51" s="130" t="s">
        <v>10</v>
      </c>
      <c r="F51" s="151"/>
      <c r="G51" s="160"/>
      <c r="H51" s="151"/>
      <c r="I51" s="172"/>
      <c r="J51" s="151"/>
      <c r="K51" s="172"/>
      <c r="L51" s="151"/>
      <c r="M51" s="172"/>
      <c r="N51" s="151"/>
      <c r="O51" s="172"/>
      <c r="P51" s="151"/>
      <c r="Q51" s="172"/>
      <c r="R51" s="151"/>
    </row>
    <row r="52" spans="1:18" s="20" customFormat="1" ht="30" customHeight="1" x14ac:dyDescent="0.3">
      <c r="A52" s="413">
        <f t="shared" si="11"/>
        <v>23</v>
      </c>
      <c r="B52" s="412" t="s">
        <v>305</v>
      </c>
      <c r="C52" s="411" t="s">
        <v>304</v>
      </c>
      <c r="D52" s="421" t="s">
        <v>160</v>
      </c>
      <c r="E52" s="130" t="s">
        <v>6</v>
      </c>
      <c r="F52" s="151"/>
      <c r="G52" s="160"/>
      <c r="H52" s="151"/>
      <c r="I52" s="172"/>
      <c r="J52" s="151"/>
      <c r="K52" s="172"/>
      <c r="L52" s="151"/>
      <c r="M52" s="172"/>
      <c r="N52" s="151"/>
      <c r="O52" s="172"/>
      <c r="P52" s="151"/>
      <c r="Q52" s="171">
        <v>600000</v>
      </c>
      <c r="R52" s="150">
        <f>SUM(Q52)</f>
        <v>600000</v>
      </c>
    </row>
    <row r="53" spans="1:18" s="20" customFormat="1" ht="30" customHeight="1" thickBot="1" x14ac:dyDescent="0.35">
      <c r="A53" s="414"/>
      <c r="B53" s="412"/>
      <c r="C53" s="411"/>
      <c r="D53" s="421"/>
      <c r="E53" s="130" t="s">
        <v>10</v>
      </c>
      <c r="F53" s="151"/>
      <c r="G53" s="160"/>
      <c r="H53" s="151"/>
      <c r="I53" s="172"/>
      <c r="J53" s="151"/>
      <c r="K53" s="172"/>
      <c r="L53" s="151"/>
      <c r="M53" s="172"/>
      <c r="N53" s="151"/>
      <c r="O53" s="172"/>
      <c r="P53" s="151"/>
      <c r="Q53" s="171"/>
      <c r="R53" s="150">
        <f>SUM(Q53)</f>
        <v>0</v>
      </c>
    </row>
    <row r="54" spans="1:18" s="20" customFormat="1" ht="30" customHeight="1" x14ac:dyDescent="0.3">
      <c r="A54" s="413">
        <f t="shared" si="11"/>
        <v>24</v>
      </c>
      <c r="B54" s="415" t="s">
        <v>307</v>
      </c>
      <c r="C54" s="417" t="s">
        <v>306</v>
      </c>
      <c r="D54" s="419" t="s">
        <v>308</v>
      </c>
      <c r="E54" s="130" t="s">
        <v>6</v>
      </c>
      <c r="F54" s="152">
        <v>90000</v>
      </c>
      <c r="G54" s="152">
        <v>90000</v>
      </c>
      <c r="H54" s="152">
        <v>90000</v>
      </c>
      <c r="I54" s="152">
        <v>90000</v>
      </c>
      <c r="J54" s="152">
        <v>90000</v>
      </c>
      <c r="K54" s="152">
        <v>90000</v>
      </c>
      <c r="L54" s="152">
        <v>90000</v>
      </c>
      <c r="M54" s="152">
        <v>90000</v>
      </c>
      <c r="N54" s="152">
        <v>90000</v>
      </c>
      <c r="O54" s="152">
        <v>90000</v>
      </c>
      <c r="P54" s="152">
        <v>90000</v>
      </c>
      <c r="Q54" s="152">
        <v>90000</v>
      </c>
      <c r="R54" s="152">
        <f>SUM(F54:Q54)</f>
        <v>1080000</v>
      </c>
    </row>
    <row r="55" spans="1:18" s="20" customFormat="1" ht="30" customHeight="1" thickBot="1" x14ac:dyDescent="0.35">
      <c r="A55" s="414"/>
      <c r="B55" s="416"/>
      <c r="C55" s="418"/>
      <c r="D55" s="420"/>
      <c r="E55" s="130" t="s">
        <v>10</v>
      </c>
      <c r="F55" s="151"/>
      <c r="G55" s="160"/>
      <c r="H55" s="151"/>
      <c r="I55" s="172"/>
      <c r="J55" s="151"/>
      <c r="K55" s="172"/>
      <c r="L55" s="151"/>
      <c r="M55" s="172"/>
      <c r="N55" s="151"/>
      <c r="O55" s="172"/>
      <c r="P55" s="151"/>
      <c r="Q55" s="172"/>
      <c r="R55" s="151"/>
    </row>
    <row r="56" spans="1:18" s="20" customFormat="1" ht="30" customHeight="1" x14ac:dyDescent="0.3">
      <c r="A56" s="413">
        <f t="shared" si="11"/>
        <v>25</v>
      </c>
      <c r="B56" s="412" t="s">
        <v>369</v>
      </c>
      <c r="C56" s="411" t="s">
        <v>309</v>
      </c>
      <c r="D56" s="421" t="s">
        <v>310</v>
      </c>
      <c r="E56" s="130" t="s">
        <v>6</v>
      </c>
      <c r="F56" s="152">
        <v>1350000</v>
      </c>
      <c r="G56" s="152">
        <v>1350000</v>
      </c>
      <c r="H56" s="152">
        <v>1350000</v>
      </c>
      <c r="I56" s="152">
        <v>1350000</v>
      </c>
      <c r="J56" s="152">
        <v>1350000</v>
      </c>
      <c r="K56" s="152">
        <v>1350000</v>
      </c>
      <c r="L56" s="152">
        <v>1350000</v>
      </c>
      <c r="M56" s="152">
        <v>1350000</v>
      </c>
      <c r="N56" s="152">
        <v>1350000</v>
      </c>
      <c r="O56" s="152">
        <v>1350000</v>
      </c>
      <c r="P56" s="152">
        <v>1350000</v>
      </c>
      <c r="Q56" s="152">
        <v>1350000</v>
      </c>
      <c r="R56" s="152">
        <f>SUM(F56:Q56)</f>
        <v>16200000</v>
      </c>
    </row>
    <row r="57" spans="1:18" s="20" customFormat="1" ht="30" customHeight="1" thickBot="1" x14ac:dyDescent="0.35">
      <c r="A57" s="414"/>
      <c r="B57" s="412"/>
      <c r="C57" s="411"/>
      <c r="D57" s="421"/>
      <c r="E57" s="130" t="s">
        <v>10</v>
      </c>
      <c r="F57" s="151"/>
      <c r="G57" s="160"/>
      <c r="H57" s="151"/>
      <c r="I57" s="172"/>
      <c r="J57" s="151"/>
      <c r="K57" s="172"/>
      <c r="L57" s="151"/>
      <c r="M57" s="172"/>
      <c r="N57" s="151"/>
      <c r="O57" s="172"/>
      <c r="P57" s="151"/>
      <c r="Q57" s="172"/>
      <c r="R57" s="151"/>
    </row>
    <row r="58" spans="1:18" s="20" customFormat="1" ht="30" customHeight="1" x14ac:dyDescent="0.3">
      <c r="A58" s="413">
        <f t="shared" si="11"/>
        <v>26</v>
      </c>
      <c r="B58" s="412" t="s">
        <v>192</v>
      </c>
      <c r="C58" s="411" t="s">
        <v>332</v>
      </c>
      <c r="D58" s="421" t="s">
        <v>160</v>
      </c>
      <c r="E58" s="130" t="s">
        <v>6</v>
      </c>
      <c r="F58" s="152">
        <v>50000</v>
      </c>
      <c r="G58" s="152">
        <v>50000</v>
      </c>
      <c r="H58" s="152">
        <v>50000</v>
      </c>
      <c r="I58" s="152">
        <v>50000</v>
      </c>
      <c r="J58" s="152">
        <v>50000</v>
      </c>
      <c r="K58" s="152">
        <v>50000</v>
      </c>
      <c r="L58" s="152">
        <v>50000</v>
      </c>
      <c r="M58" s="152">
        <v>50000</v>
      </c>
      <c r="N58" s="152">
        <v>50000</v>
      </c>
      <c r="O58" s="152">
        <v>50000</v>
      </c>
      <c r="P58" s="152">
        <v>50000</v>
      </c>
      <c r="Q58" s="152">
        <v>50000</v>
      </c>
      <c r="R58" s="152">
        <f>SUM(F58:Q58)</f>
        <v>600000</v>
      </c>
    </row>
    <row r="59" spans="1:18" s="20" customFormat="1" ht="30" customHeight="1" thickBot="1" x14ac:dyDescent="0.35">
      <c r="A59" s="414"/>
      <c r="B59" s="412"/>
      <c r="C59" s="411"/>
      <c r="D59" s="421"/>
      <c r="E59" s="130" t="s">
        <v>10</v>
      </c>
      <c r="F59" s="151"/>
      <c r="G59" s="160"/>
      <c r="H59" s="151"/>
      <c r="I59" s="172"/>
      <c r="J59" s="151"/>
      <c r="K59" s="172"/>
      <c r="L59" s="151"/>
      <c r="M59" s="172"/>
      <c r="N59" s="151"/>
      <c r="O59" s="172"/>
      <c r="P59" s="151"/>
      <c r="Q59" s="172"/>
      <c r="R59" s="151"/>
    </row>
    <row r="60" spans="1:18" s="20" customFormat="1" ht="30" customHeight="1" x14ac:dyDescent="0.3">
      <c r="A60" s="413">
        <f t="shared" si="11"/>
        <v>27</v>
      </c>
      <c r="B60" s="412" t="s">
        <v>325</v>
      </c>
      <c r="C60" s="411" t="s">
        <v>311</v>
      </c>
      <c r="D60" s="421" t="s">
        <v>200</v>
      </c>
      <c r="E60" s="133" t="s">
        <v>6</v>
      </c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>
        <f>SUM(F60:Q60)</f>
        <v>0</v>
      </c>
    </row>
    <row r="61" spans="1:18" s="20" customFormat="1" ht="30" customHeight="1" thickBot="1" x14ac:dyDescent="0.35">
      <c r="A61" s="414"/>
      <c r="B61" s="412"/>
      <c r="C61" s="411"/>
      <c r="D61" s="421"/>
      <c r="E61" s="133" t="s">
        <v>10</v>
      </c>
      <c r="F61" s="209"/>
      <c r="G61" s="210"/>
      <c r="H61" s="209"/>
      <c r="I61" s="211"/>
      <c r="J61" s="209"/>
      <c r="K61" s="211"/>
      <c r="L61" s="209"/>
      <c r="M61" s="211"/>
      <c r="N61" s="209"/>
      <c r="O61" s="211"/>
      <c r="P61" s="209"/>
      <c r="Q61" s="211"/>
      <c r="R61" s="209"/>
    </row>
    <row r="62" spans="1:18" s="20" customFormat="1" ht="35.25" customHeight="1" x14ac:dyDescent="0.3">
      <c r="A62" s="413">
        <f t="shared" si="11"/>
        <v>28</v>
      </c>
      <c r="B62" s="412" t="s">
        <v>248</v>
      </c>
      <c r="C62" s="411" t="s">
        <v>312</v>
      </c>
      <c r="D62" s="421" t="s">
        <v>367</v>
      </c>
      <c r="E62" s="133" t="s">
        <v>6</v>
      </c>
      <c r="F62" s="209"/>
      <c r="G62" s="210"/>
      <c r="H62" s="209"/>
      <c r="I62" s="211"/>
      <c r="J62" s="209"/>
      <c r="K62" s="211"/>
      <c r="L62" s="209"/>
      <c r="M62" s="211"/>
      <c r="N62" s="209"/>
      <c r="O62" s="211"/>
      <c r="P62" s="209"/>
      <c r="Q62" s="152">
        <v>200000</v>
      </c>
      <c r="R62" s="152">
        <f>SUM(F62:Q62)</f>
        <v>200000</v>
      </c>
    </row>
    <row r="63" spans="1:18" s="20" customFormat="1" ht="37.5" customHeight="1" thickBot="1" x14ac:dyDescent="0.35">
      <c r="A63" s="414"/>
      <c r="B63" s="412"/>
      <c r="C63" s="411"/>
      <c r="D63" s="421"/>
      <c r="E63" s="133" t="s">
        <v>10</v>
      </c>
      <c r="F63" s="209"/>
      <c r="G63" s="210"/>
      <c r="H63" s="209"/>
      <c r="I63" s="211"/>
      <c r="J63" s="209"/>
      <c r="K63" s="211"/>
      <c r="L63" s="209"/>
      <c r="M63" s="211"/>
      <c r="N63" s="209"/>
      <c r="O63" s="211"/>
      <c r="P63" s="209"/>
      <c r="Q63" s="211"/>
      <c r="R63" s="209"/>
    </row>
    <row r="64" spans="1:18" s="20" customFormat="1" ht="30" customHeight="1" x14ac:dyDescent="0.3">
      <c r="A64" s="413">
        <f t="shared" si="11"/>
        <v>29</v>
      </c>
      <c r="B64" s="412" t="s">
        <v>333</v>
      </c>
      <c r="C64" s="411" t="s">
        <v>365</v>
      </c>
      <c r="D64" s="421" t="s">
        <v>330</v>
      </c>
      <c r="E64" s="133" t="s">
        <v>6</v>
      </c>
      <c r="F64" s="209"/>
      <c r="G64" s="210"/>
      <c r="H64" s="209"/>
      <c r="I64" s="211"/>
      <c r="J64" s="209"/>
      <c r="K64" s="211"/>
      <c r="L64" s="209"/>
      <c r="M64" s="211"/>
      <c r="N64" s="209"/>
      <c r="O64" s="211"/>
      <c r="P64" s="209"/>
      <c r="Q64" s="152">
        <v>3000000</v>
      </c>
      <c r="R64" s="152">
        <f>SUM(F64:Q64)</f>
        <v>3000000</v>
      </c>
    </row>
    <row r="65" spans="1:18" s="20" customFormat="1" ht="30" customHeight="1" thickBot="1" x14ac:dyDescent="0.35">
      <c r="A65" s="414"/>
      <c r="B65" s="412"/>
      <c r="C65" s="411"/>
      <c r="D65" s="421"/>
      <c r="E65" s="133" t="s">
        <v>10</v>
      </c>
      <c r="F65" s="209"/>
      <c r="G65" s="210"/>
      <c r="H65" s="209"/>
      <c r="I65" s="211"/>
      <c r="J65" s="209"/>
      <c r="K65" s="211"/>
      <c r="L65" s="209"/>
      <c r="M65" s="211"/>
      <c r="N65" s="209"/>
      <c r="O65" s="211"/>
      <c r="P65" s="209"/>
      <c r="Q65" s="211"/>
      <c r="R65" s="209"/>
    </row>
    <row r="66" spans="1:18" s="20" customFormat="1" ht="30" customHeight="1" x14ac:dyDescent="0.3">
      <c r="A66" s="413">
        <f t="shared" si="11"/>
        <v>30</v>
      </c>
      <c r="B66" s="412" t="s">
        <v>390</v>
      </c>
      <c r="C66" s="411" t="s">
        <v>366</v>
      </c>
      <c r="D66" s="411" t="s">
        <v>389</v>
      </c>
      <c r="E66" s="133" t="s">
        <v>6</v>
      </c>
      <c r="F66" s="209"/>
      <c r="G66" s="210"/>
      <c r="H66" s="209"/>
      <c r="I66" s="211"/>
      <c r="J66" s="209"/>
      <c r="K66" s="211"/>
      <c r="L66" s="209"/>
      <c r="M66" s="211"/>
      <c r="N66" s="209"/>
      <c r="O66" s="211"/>
      <c r="P66" s="209"/>
      <c r="Q66" s="152">
        <v>20000000</v>
      </c>
      <c r="R66" s="152">
        <f>SUM(F66:Q66)</f>
        <v>20000000</v>
      </c>
    </row>
    <row r="67" spans="1:18" s="20" customFormat="1" ht="30" customHeight="1" thickBot="1" x14ac:dyDescent="0.35">
      <c r="A67" s="414"/>
      <c r="B67" s="412"/>
      <c r="C67" s="411"/>
      <c r="D67" s="411"/>
      <c r="E67" s="133" t="s">
        <v>10</v>
      </c>
      <c r="F67" s="209"/>
      <c r="G67" s="210"/>
      <c r="H67" s="209"/>
      <c r="I67" s="211"/>
      <c r="J67" s="209"/>
      <c r="K67" s="211"/>
      <c r="L67" s="209"/>
      <c r="M67" s="211"/>
      <c r="N67" s="209"/>
      <c r="O67" s="211"/>
      <c r="P67" s="209"/>
      <c r="Q67" s="211"/>
      <c r="R67" s="209"/>
    </row>
    <row r="68" spans="1:18" s="20" customFormat="1" ht="37.5" customHeight="1" x14ac:dyDescent="0.3">
      <c r="A68" s="413">
        <f t="shared" si="11"/>
        <v>31</v>
      </c>
      <c r="B68" s="412" t="s">
        <v>480</v>
      </c>
      <c r="C68" s="411" t="s">
        <v>467</v>
      </c>
      <c r="D68" s="411" t="s">
        <v>468</v>
      </c>
      <c r="E68" s="133" t="s">
        <v>6</v>
      </c>
      <c r="F68" s="209"/>
      <c r="G68" s="210"/>
      <c r="H68" s="209"/>
      <c r="I68" s="211"/>
      <c r="J68" s="209"/>
      <c r="K68" s="152">
        <v>400000</v>
      </c>
      <c r="L68" s="209"/>
      <c r="M68" s="211"/>
      <c r="N68" s="209"/>
      <c r="O68" s="211"/>
      <c r="P68" s="209"/>
      <c r="Q68" s="152">
        <v>400000</v>
      </c>
      <c r="R68" s="152">
        <f>SUM(F68:Q68)</f>
        <v>800000</v>
      </c>
    </row>
    <row r="69" spans="1:18" s="20" customFormat="1" ht="34.5" customHeight="1" thickBot="1" x14ac:dyDescent="0.35">
      <c r="A69" s="414"/>
      <c r="B69" s="412"/>
      <c r="C69" s="411"/>
      <c r="D69" s="411"/>
      <c r="E69" s="133" t="s">
        <v>10</v>
      </c>
      <c r="F69" s="209"/>
      <c r="G69" s="210"/>
      <c r="H69" s="209"/>
      <c r="I69" s="211"/>
      <c r="J69" s="209"/>
      <c r="K69" s="211"/>
      <c r="L69" s="209"/>
      <c r="M69" s="211"/>
      <c r="N69" s="209"/>
      <c r="O69" s="211"/>
      <c r="P69" s="209"/>
      <c r="Q69" s="211"/>
      <c r="R69" s="209"/>
    </row>
    <row r="70" spans="1:18" s="21" customFormat="1" ht="30" customHeight="1" x14ac:dyDescent="0.3">
      <c r="A70" s="138"/>
      <c r="B70" s="137"/>
      <c r="C70" s="451"/>
      <c r="D70" s="135"/>
      <c r="E70" s="133" t="s">
        <v>6</v>
      </c>
      <c r="F70" s="146"/>
      <c r="G70" s="157"/>
      <c r="H70" s="146"/>
      <c r="I70" s="168"/>
      <c r="J70" s="146"/>
      <c r="K70" s="168"/>
      <c r="L70" s="146"/>
      <c r="M70" s="168"/>
      <c r="N70" s="146"/>
      <c r="O70" s="168"/>
      <c r="P70" s="146"/>
      <c r="Q70" s="168"/>
      <c r="R70" s="175">
        <f>R8+R10+R12+R14+R16+R18+R20+R22+R24+R26+R28+R30+R32+R34+R36+R38+R40+R42+R44+R46+R48+R50+R52+R54+R56+R58+R60+R62+R64+R66</f>
        <v>311971442.42000002</v>
      </c>
    </row>
    <row r="71" spans="1:18" ht="37.5" customHeight="1" thickBot="1" x14ac:dyDescent="0.4">
      <c r="A71" s="139"/>
      <c r="B71" s="205" t="s">
        <v>11</v>
      </c>
      <c r="C71" s="452"/>
      <c r="D71" s="136"/>
      <c r="E71" s="134" t="s">
        <v>10</v>
      </c>
      <c r="F71" s="136"/>
      <c r="G71" s="162"/>
      <c r="H71" s="136"/>
      <c r="I71" s="174"/>
      <c r="J71" s="136"/>
      <c r="K71" s="174"/>
      <c r="L71" s="136"/>
      <c r="M71" s="174"/>
      <c r="N71" s="136"/>
      <c r="O71" s="174"/>
      <c r="P71" s="136"/>
      <c r="Q71" s="174"/>
      <c r="R71" s="176" t="e">
        <f>#REF!+R23+R9+R11+R13+R15+R17+R19+R21+R25+R29+R33+R39+#REF!+R27+R41+#REF!+#REF!+#REF!+R47+R49+R51+R53+R55+R57+R59+#REF!+R43+#REF!+#REF!</f>
        <v>#REF!</v>
      </c>
    </row>
  </sheetData>
  <mergeCells count="128">
    <mergeCell ref="A68:A69"/>
    <mergeCell ref="B68:B69"/>
    <mergeCell ref="C68:C69"/>
    <mergeCell ref="D68:D69"/>
    <mergeCell ref="C66:C67"/>
    <mergeCell ref="D66:D67"/>
    <mergeCell ref="B66:B67"/>
    <mergeCell ref="A66:A67"/>
    <mergeCell ref="B30:B31"/>
    <mergeCell ref="A30:A31"/>
    <mergeCell ref="C30:C31"/>
    <mergeCell ref="D30:D31"/>
    <mergeCell ref="C48:C49"/>
    <mergeCell ref="D48:D49"/>
    <mergeCell ref="A56:A57"/>
    <mergeCell ref="B56:B57"/>
    <mergeCell ref="C56:C57"/>
    <mergeCell ref="D56:D57"/>
    <mergeCell ref="B46:B47"/>
    <mergeCell ref="A50:A51"/>
    <mergeCell ref="B50:B51"/>
    <mergeCell ref="C50:C51"/>
    <mergeCell ref="D50:D51"/>
    <mergeCell ref="D52:D53"/>
    <mergeCell ref="C70:C71"/>
    <mergeCell ref="D34:D35"/>
    <mergeCell ref="A36:A37"/>
    <mergeCell ref="B36:B37"/>
    <mergeCell ref="C36:C37"/>
    <mergeCell ref="D36:D37"/>
    <mergeCell ref="A44:A45"/>
    <mergeCell ref="B44:B45"/>
    <mergeCell ref="C44:C45"/>
    <mergeCell ref="D44:D45"/>
    <mergeCell ref="B42:B43"/>
    <mergeCell ref="A42:A43"/>
    <mergeCell ref="C42:C43"/>
    <mergeCell ref="D42:D43"/>
    <mergeCell ref="A40:A41"/>
    <mergeCell ref="B40:B41"/>
    <mergeCell ref="C40:C41"/>
    <mergeCell ref="D40:D41"/>
    <mergeCell ref="A48:A49"/>
    <mergeCell ref="A46:A47"/>
    <mergeCell ref="D38:D39"/>
    <mergeCell ref="C46:C47"/>
    <mergeCell ref="D46:D47"/>
    <mergeCell ref="B48:B49"/>
    <mergeCell ref="B3:C3"/>
    <mergeCell ref="B1:P1"/>
    <mergeCell ref="A16:A17"/>
    <mergeCell ref="B16:B17"/>
    <mergeCell ref="B10:B11"/>
    <mergeCell ref="A22:A23"/>
    <mergeCell ref="B22:B23"/>
    <mergeCell ref="A8:A9"/>
    <mergeCell ref="B8:B9"/>
    <mergeCell ref="A10:A11"/>
    <mergeCell ref="A12:A13"/>
    <mergeCell ref="B12:B13"/>
    <mergeCell ref="D10:D11"/>
    <mergeCell ref="B2:D2"/>
    <mergeCell ref="C16:C17"/>
    <mergeCell ref="D22:D23"/>
    <mergeCell ref="C22:C23"/>
    <mergeCell ref="C8:C9"/>
    <mergeCell ref="D8:D9"/>
    <mergeCell ref="C10:C11"/>
    <mergeCell ref="A14:A15"/>
    <mergeCell ref="B14:B15"/>
    <mergeCell ref="A18:A19"/>
    <mergeCell ref="B18:B19"/>
    <mergeCell ref="B28:B29"/>
    <mergeCell ref="A28:A29"/>
    <mergeCell ref="A32:A33"/>
    <mergeCell ref="B32:B33"/>
    <mergeCell ref="B38:B39"/>
    <mergeCell ref="C38:C39"/>
    <mergeCell ref="B20:B21"/>
    <mergeCell ref="C20:C21"/>
    <mergeCell ref="A20:A21"/>
    <mergeCell ref="A24:A25"/>
    <mergeCell ref="C28:C29"/>
    <mergeCell ref="A38:A39"/>
    <mergeCell ref="C32:C33"/>
    <mergeCell ref="B24:B25"/>
    <mergeCell ref="A34:A35"/>
    <mergeCell ref="B34:B35"/>
    <mergeCell ref="C34:C35"/>
    <mergeCell ref="B26:B27"/>
    <mergeCell ref="A26:A27"/>
    <mergeCell ref="C12:C13"/>
    <mergeCell ref="C14:C15"/>
    <mergeCell ref="D12:D13"/>
    <mergeCell ref="D14:D15"/>
    <mergeCell ref="D16:D17"/>
    <mergeCell ref="D18:D19"/>
    <mergeCell ref="D32:D33"/>
    <mergeCell ref="D20:D21"/>
    <mergeCell ref="D24:D25"/>
    <mergeCell ref="C24:C25"/>
    <mergeCell ref="C18:C19"/>
    <mergeCell ref="D26:D27"/>
    <mergeCell ref="C26:C27"/>
    <mergeCell ref="D28:D29"/>
    <mergeCell ref="C52:C53"/>
    <mergeCell ref="B52:B53"/>
    <mergeCell ref="A52:A53"/>
    <mergeCell ref="A54:A55"/>
    <mergeCell ref="B54:B55"/>
    <mergeCell ref="C54:C55"/>
    <mergeCell ref="D54:D55"/>
    <mergeCell ref="A62:A63"/>
    <mergeCell ref="A64:A65"/>
    <mergeCell ref="B62:B63"/>
    <mergeCell ref="B64:B65"/>
    <mergeCell ref="C62:C63"/>
    <mergeCell ref="C64:C65"/>
    <mergeCell ref="D62:D63"/>
    <mergeCell ref="D64:D65"/>
    <mergeCell ref="D58:D59"/>
    <mergeCell ref="C58:C59"/>
    <mergeCell ref="B58:B59"/>
    <mergeCell ref="A58:A59"/>
    <mergeCell ref="A60:A61"/>
    <mergeCell ref="B60:B61"/>
    <mergeCell ref="C60:C61"/>
    <mergeCell ref="D60:D61"/>
  </mergeCells>
  <phoneticPr fontId="28" type="noConversion"/>
  <printOptions horizontalCentered="1"/>
  <pageMargins left="0" right="0" top="3.937007874015748E-2" bottom="0" header="0.31496062992125984" footer="0.31496062992125984"/>
  <pageSetup paperSize="8" scale="5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030C2-78D5-48D1-9580-CF7746E92737}">
  <dimension ref="A1:Z43"/>
  <sheetViews>
    <sheetView zoomScaleNormal="100" workbookViewId="0">
      <pane xSplit="5" ySplit="5" topLeftCell="G6" activePane="bottomRight" state="frozen"/>
      <selection pane="topRight" activeCell="F1" sqref="F1"/>
      <selection pane="bottomLeft" activeCell="A6" sqref="A6"/>
      <selection pane="bottomRight" activeCell="K48" sqref="K48"/>
    </sheetView>
  </sheetViews>
  <sheetFormatPr defaultRowHeight="15" x14ac:dyDescent="0.25"/>
  <cols>
    <col min="1" max="1" width="8.85546875" customWidth="1"/>
    <col min="2" max="2" width="0" hidden="1" customWidth="1"/>
    <col min="3" max="3" width="37.140625" customWidth="1"/>
    <col min="4" max="4" width="34.7109375" customWidth="1"/>
    <col min="5" max="5" width="12.85546875" customWidth="1"/>
    <col min="6" max="6" width="22.7109375" customWidth="1"/>
    <col min="7" max="7" width="19.7109375" customWidth="1"/>
    <col min="8" max="8" width="16.140625" customWidth="1"/>
    <col min="9" max="9" width="14.42578125" customWidth="1"/>
    <col min="10" max="10" width="19.28515625" customWidth="1"/>
    <col min="11" max="11" width="14.140625" customWidth="1"/>
    <col min="12" max="12" width="11.5703125" customWidth="1"/>
    <col min="13" max="13" width="19" customWidth="1"/>
    <col min="14" max="14" width="22" customWidth="1"/>
    <col min="15" max="15" width="19.5703125" customWidth="1"/>
    <col min="16" max="16" width="18.85546875" customWidth="1"/>
    <col min="17" max="17" width="20.28515625" customWidth="1"/>
    <col min="18" max="18" width="20.140625" customWidth="1"/>
    <col min="19" max="19" width="20.5703125" customWidth="1"/>
    <col min="20" max="20" width="20.28515625" customWidth="1"/>
    <col min="21" max="21" width="22.28515625" customWidth="1"/>
    <col min="22" max="22" width="19.7109375" customWidth="1"/>
    <col min="23" max="23" width="23.42578125" customWidth="1"/>
    <col min="24" max="24" width="23.85546875" customWidth="1"/>
    <col min="25" max="25" width="20.42578125" customWidth="1"/>
    <col min="26" max="26" width="20.28515625" customWidth="1"/>
  </cols>
  <sheetData>
    <row r="1" spans="1:26" ht="27" thickBot="1" x14ac:dyDescent="0.45">
      <c r="A1" s="538" t="s">
        <v>484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</row>
    <row r="2" spans="1:26" ht="16.5" thickBot="1" x14ac:dyDescent="0.3">
      <c r="A2" s="480" t="s">
        <v>41</v>
      </c>
      <c r="B2" s="461" t="s">
        <v>105</v>
      </c>
      <c r="C2" s="480" t="s">
        <v>175</v>
      </c>
      <c r="D2" s="481"/>
      <c r="E2" s="466" t="s">
        <v>0</v>
      </c>
      <c r="F2" s="466"/>
      <c r="G2" s="466"/>
      <c r="H2" s="466"/>
      <c r="I2" s="466"/>
      <c r="J2" s="462"/>
      <c r="K2" s="482" t="s">
        <v>106</v>
      </c>
      <c r="L2" s="482" t="s">
        <v>141</v>
      </c>
      <c r="M2" s="462" t="s">
        <v>107</v>
      </c>
      <c r="N2" s="463"/>
      <c r="O2" s="461" t="s">
        <v>177</v>
      </c>
      <c r="P2" s="462"/>
      <c r="Q2" s="462" t="s">
        <v>70</v>
      </c>
      <c r="R2" s="463"/>
      <c r="S2" s="464" t="s">
        <v>92</v>
      </c>
      <c r="T2" s="465"/>
      <c r="U2" s="461" t="s">
        <v>148</v>
      </c>
      <c r="V2" s="466"/>
      <c r="W2" s="466"/>
      <c r="X2" s="466"/>
      <c r="Y2" s="466"/>
      <c r="Z2" s="467"/>
    </row>
    <row r="3" spans="1:26" ht="63.75" thickBot="1" x14ac:dyDescent="0.3">
      <c r="A3" s="468"/>
      <c r="B3" s="469" t="s">
        <v>109</v>
      </c>
      <c r="C3" s="89" t="s">
        <v>3</v>
      </c>
      <c r="D3" s="90" t="s">
        <v>110</v>
      </c>
      <c r="E3" s="92" t="s">
        <v>142</v>
      </c>
      <c r="F3" s="51" t="s">
        <v>112</v>
      </c>
      <c r="G3" s="92" t="s">
        <v>113</v>
      </c>
      <c r="H3" s="51" t="s">
        <v>114</v>
      </c>
      <c r="I3" s="92" t="s">
        <v>143</v>
      </c>
      <c r="J3" s="51" t="s">
        <v>115</v>
      </c>
      <c r="K3" s="483"/>
      <c r="L3" s="483"/>
      <c r="M3" s="92" t="s">
        <v>117</v>
      </c>
      <c r="N3" s="51" t="s">
        <v>144</v>
      </c>
      <c r="O3" s="92" t="s">
        <v>176</v>
      </c>
      <c r="P3" s="51" t="s">
        <v>120</v>
      </c>
      <c r="Q3" s="92" t="s">
        <v>147</v>
      </c>
      <c r="R3" s="51" t="s">
        <v>122</v>
      </c>
      <c r="S3" s="55" t="s">
        <v>99</v>
      </c>
      <c r="T3" s="55" t="s">
        <v>132</v>
      </c>
      <c r="U3" s="91" t="s">
        <v>123</v>
      </c>
      <c r="V3" s="51" t="s">
        <v>96</v>
      </c>
      <c r="W3" s="92" t="s">
        <v>97</v>
      </c>
      <c r="X3" s="51" t="s">
        <v>124</v>
      </c>
      <c r="Y3" s="92" t="s">
        <v>125</v>
      </c>
      <c r="Z3" s="192" t="s">
        <v>126</v>
      </c>
    </row>
    <row r="4" spans="1:26" x14ac:dyDescent="0.25">
      <c r="A4" s="470"/>
      <c r="B4" s="472"/>
      <c r="C4" s="473"/>
      <c r="D4" s="476"/>
      <c r="E4" s="478"/>
      <c r="F4" s="457"/>
      <c r="G4" s="457"/>
      <c r="H4" s="455"/>
      <c r="I4" s="455"/>
      <c r="J4" s="457"/>
      <c r="K4" s="459"/>
      <c r="L4" s="455" t="s">
        <v>145</v>
      </c>
      <c r="M4" s="484" t="s">
        <v>127</v>
      </c>
      <c r="N4" s="484" t="s">
        <v>128</v>
      </c>
      <c r="O4" s="484" t="s">
        <v>129</v>
      </c>
      <c r="P4" s="484" t="s">
        <v>130</v>
      </c>
      <c r="Q4" s="484" t="s">
        <v>146</v>
      </c>
      <c r="R4" s="502" t="s">
        <v>128</v>
      </c>
      <c r="S4" s="493" t="s">
        <v>134</v>
      </c>
      <c r="T4" s="495" t="s">
        <v>133</v>
      </c>
      <c r="U4" s="457">
        <v>0</v>
      </c>
      <c r="V4" s="498" t="s">
        <v>136</v>
      </c>
      <c r="W4" s="500" t="s">
        <v>137</v>
      </c>
      <c r="X4" s="484" t="s">
        <v>131</v>
      </c>
      <c r="Y4" s="484"/>
      <c r="Z4" s="486"/>
    </row>
    <row r="5" spans="1:26" ht="15.75" thickBot="1" x14ac:dyDescent="0.3">
      <c r="A5" s="470"/>
      <c r="B5" s="809"/>
      <c r="C5" s="810"/>
      <c r="D5" s="811"/>
      <c r="E5" s="478"/>
      <c r="F5" s="497"/>
      <c r="G5" s="497"/>
      <c r="H5" s="812"/>
      <c r="I5" s="812"/>
      <c r="J5" s="497"/>
      <c r="K5" s="813"/>
      <c r="L5" s="812"/>
      <c r="M5" s="814"/>
      <c r="N5" s="814"/>
      <c r="O5" s="814"/>
      <c r="P5" s="814"/>
      <c r="Q5" s="814"/>
      <c r="R5" s="815"/>
      <c r="S5" s="816"/>
      <c r="T5" s="817"/>
      <c r="U5" s="497"/>
      <c r="V5" s="818"/>
      <c r="W5" s="819"/>
      <c r="X5" s="814"/>
      <c r="Y5" s="814"/>
      <c r="Z5" s="820"/>
    </row>
    <row r="6" spans="1:26" ht="27.75" customHeight="1" x14ac:dyDescent="0.25">
      <c r="A6" s="829">
        <f>A4+1</f>
        <v>1</v>
      </c>
      <c r="B6" s="489" t="s">
        <v>350</v>
      </c>
      <c r="C6" s="490"/>
      <c r="D6" s="491" t="s">
        <v>237</v>
      </c>
      <c r="E6" s="492"/>
      <c r="F6" s="457">
        <v>33164237.699999999</v>
      </c>
      <c r="G6" s="457" t="s">
        <v>179</v>
      </c>
      <c r="H6" s="455" t="s">
        <v>485</v>
      </c>
      <c r="I6" s="455" t="s">
        <v>152</v>
      </c>
      <c r="J6" s="455" t="s">
        <v>172</v>
      </c>
      <c r="K6" s="240" t="s">
        <v>6</v>
      </c>
      <c r="L6" s="455" t="s">
        <v>169</v>
      </c>
      <c r="M6" s="241"/>
      <c r="N6" s="241"/>
      <c r="O6" s="241"/>
      <c r="P6" s="241"/>
      <c r="Q6" s="241"/>
      <c r="R6" s="241"/>
      <c r="S6" s="830"/>
      <c r="T6" s="830"/>
      <c r="U6" s="831"/>
      <c r="V6" s="830"/>
      <c r="W6" s="241"/>
      <c r="X6" s="241"/>
      <c r="Y6" s="244"/>
      <c r="Z6" s="245"/>
    </row>
    <row r="7" spans="1:26" ht="24.75" customHeight="1" thickBot="1" x14ac:dyDescent="0.3">
      <c r="A7" s="543"/>
      <c r="B7" s="474"/>
      <c r="C7" s="475"/>
      <c r="D7" s="477"/>
      <c r="E7" s="479"/>
      <c r="F7" s="458"/>
      <c r="G7" s="458"/>
      <c r="H7" s="456"/>
      <c r="I7" s="456"/>
      <c r="J7" s="456"/>
      <c r="K7" s="246" t="s">
        <v>10</v>
      </c>
      <c r="L7" s="456"/>
      <c r="M7" s="247"/>
      <c r="N7" s="247"/>
      <c r="O7" s="247"/>
      <c r="P7" s="247"/>
      <c r="Q7" s="247"/>
      <c r="R7" s="247"/>
      <c r="S7" s="248"/>
      <c r="T7" s="248"/>
      <c r="U7" s="832">
        <v>110547459</v>
      </c>
      <c r="V7" s="248">
        <v>44378</v>
      </c>
      <c r="W7" s="868">
        <v>44379</v>
      </c>
      <c r="X7" s="833">
        <v>44504</v>
      </c>
      <c r="Y7" s="408"/>
      <c r="Z7" s="250"/>
    </row>
    <row r="8" spans="1:26" ht="29.25" customHeight="1" thickBot="1" x14ac:dyDescent="0.3">
      <c r="A8" s="829">
        <f t="shared" ref="A8" si="0">A6+1</f>
        <v>2</v>
      </c>
      <c r="B8" s="504" t="s">
        <v>349</v>
      </c>
      <c r="C8" s="505"/>
      <c r="D8" s="491" t="s">
        <v>239</v>
      </c>
      <c r="E8" s="492"/>
      <c r="F8" s="508">
        <v>40755285</v>
      </c>
      <c r="G8" s="457" t="s">
        <v>178</v>
      </c>
      <c r="H8" s="455" t="s">
        <v>485</v>
      </c>
      <c r="I8" s="455" t="s">
        <v>152</v>
      </c>
      <c r="J8" s="457" t="s">
        <v>172</v>
      </c>
      <c r="K8" s="240" t="s">
        <v>6</v>
      </c>
      <c r="L8" s="455" t="s">
        <v>168</v>
      </c>
      <c r="M8" s="241"/>
      <c r="N8" s="241"/>
      <c r="O8" s="241"/>
      <c r="P8" s="241"/>
      <c r="Q8" s="241"/>
      <c r="R8" s="241"/>
      <c r="S8" s="241"/>
      <c r="T8" s="241"/>
      <c r="U8" s="251"/>
      <c r="V8" s="867"/>
      <c r="W8" s="407"/>
      <c r="X8" s="241"/>
      <c r="Y8" s="244"/>
      <c r="Z8" s="245"/>
    </row>
    <row r="9" spans="1:26" ht="25.5" customHeight="1" thickBot="1" x14ac:dyDescent="0.3">
      <c r="A9" s="543"/>
      <c r="B9" s="506"/>
      <c r="C9" s="507"/>
      <c r="D9" s="477"/>
      <c r="E9" s="479"/>
      <c r="F9" s="509"/>
      <c r="G9" s="458"/>
      <c r="H9" s="456"/>
      <c r="I9" s="456"/>
      <c r="J9" s="458"/>
      <c r="K9" s="246" t="s">
        <v>10</v>
      </c>
      <c r="L9" s="456"/>
      <c r="M9" s="408"/>
      <c r="N9" s="408"/>
      <c r="O9" s="408"/>
      <c r="P9" s="408"/>
      <c r="Q9" s="408"/>
      <c r="R9" s="408"/>
      <c r="S9" s="845"/>
      <c r="T9" s="845"/>
      <c r="U9" s="252">
        <v>135850950</v>
      </c>
      <c r="V9" s="247">
        <v>44502</v>
      </c>
      <c r="W9" s="833">
        <v>44504</v>
      </c>
      <c r="X9" s="833">
        <v>44583</v>
      </c>
      <c r="Y9" s="408"/>
      <c r="Z9" s="255"/>
    </row>
    <row r="10" spans="1:26" s="316" customFormat="1" ht="18" x14ac:dyDescent="0.25">
      <c r="A10" s="846">
        <f t="shared" ref="A10" si="1">A8+1</f>
        <v>3</v>
      </c>
      <c r="B10" s="512" t="s">
        <v>348</v>
      </c>
      <c r="C10" s="513"/>
      <c r="D10" s="516" t="s">
        <v>240</v>
      </c>
      <c r="E10" s="518"/>
      <c r="F10" s="520">
        <v>14970000</v>
      </c>
      <c r="G10" s="522" t="s">
        <v>194</v>
      </c>
      <c r="H10" s="524" t="s">
        <v>166</v>
      </c>
      <c r="I10" s="524" t="s">
        <v>152</v>
      </c>
      <c r="J10" s="522" t="s">
        <v>172</v>
      </c>
      <c r="K10" s="333" t="s">
        <v>6</v>
      </c>
      <c r="L10" s="524" t="s">
        <v>168</v>
      </c>
      <c r="M10" s="850"/>
      <c r="N10" s="850"/>
      <c r="O10" s="850"/>
      <c r="P10" s="850"/>
      <c r="Q10" s="850"/>
      <c r="R10" s="850"/>
      <c r="S10" s="850"/>
      <c r="T10" s="850"/>
      <c r="U10" s="851"/>
      <c r="V10" s="852"/>
      <c r="W10" s="850"/>
      <c r="X10" s="850"/>
      <c r="Y10" s="853"/>
      <c r="Z10" s="854"/>
    </row>
    <row r="11" spans="1:26" s="316" customFormat="1" ht="18.75" thickBot="1" x14ac:dyDescent="0.3">
      <c r="A11" s="848"/>
      <c r="B11" s="514"/>
      <c r="C11" s="515"/>
      <c r="D11" s="517"/>
      <c r="E11" s="519"/>
      <c r="F11" s="521"/>
      <c r="G11" s="523"/>
      <c r="H11" s="525"/>
      <c r="I11" s="525"/>
      <c r="J11" s="523"/>
      <c r="K11" s="340" t="s">
        <v>10</v>
      </c>
      <c r="L11" s="525"/>
      <c r="M11" s="855"/>
      <c r="N11" s="855"/>
      <c r="O11" s="855"/>
      <c r="P11" s="855"/>
      <c r="Q11" s="855"/>
      <c r="R11" s="855"/>
      <c r="S11" s="855"/>
      <c r="T11" s="855"/>
      <c r="U11" s="856">
        <v>49900000</v>
      </c>
      <c r="V11" s="247">
        <v>43980</v>
      </c>
      <c r="W11" s="247">
        <v>43991</v>
      </c>
      <c r="X11" s="247">
        <v>43973</v>
      </c>
      <c r="Y11" s="855">
        <v>44457</v>
      </c>
      <c r="Z11" s="857">
        <v>44604</v>
      </c>
    </row>
    <row r="12" spans="1:26" ht="27" customHeight="1" thickBot="1" x14ac:dyDescent="0.3">
      <c r="A12" s="470">
        <f t="shared" ref="A12" si="2">A10+1</f>
        <v>4</v>
      </c>
      <c r="B12" s="821" t="s">
        <v>324</v>
      </c>
      <c r="C12" s="822"/>
      <c r="D12" s="476" t="s">
        <v>346</v>
      </c>
      <c r="E12" s="478"/>
      <c r="F12" s="823">
        <v>8326948</v>
      </c>
      <c r="G12" s="497" t="s">
        <v>179</v>
      </c>
      <c r="H12" s="812" t="s">
        <v>166</v>
      </c>
      <c r="I12" s="812" t="s">
        <v>152</v>
      </c>
      <c r="J12" s="497" t="s">
        <v>169</v>
      </c>
      <c r="K12" s="824" t="s">
        <v>6</v>
      </c>
      <c r="L12" s="812" t="s">
        <v>169</v>
      </c>
      <c r="M12" s="825"/>
      <c r="N12" s="825"/>
      <c r="O12" s="825"/>
      <c r="P12" s="825"/>
      <c r="Q12" s="825"/>
      <c r="R12" s="825"/>
      <c r="S12" s="825"/>
      <c r="T12" s="825"/>
      <c r="U12" s="826"/>
      <c r="V12" s="242"/>
      <c r="W12" s="825"/>
      <c r="X12" s="825"/>
      <c r="Y12" s="827"/>
      <c r="Z12" s="828"/>
    </row>
    <row r="13" spans="1:26" ht="27" customHeight="1" thickBot="1" x14ac:dyDescent="0.3">
      <c r="A13" s="471"/>
      <c r="B13" s="506"/>
      <c r="C13" s="507"/>
      <c r="D13" s="477"/>
      <c r="E13" s="479"/>
      <c r="F13" s="509"/>
      <c r="G13" s="458"/>
      <c r="H13" s="456"/>
      <c r="I13" s="456"/>
      <c r="J13" s="458"/>
      <c r="K13" s="246" t="s">
        <v>10</v>
      </c>
      <c r="L13" s="456"/>
      <c r="M13" s="383"/>
      <c r="N13" s="383"/>
      <c r="O13" s="383"/>
      <c r="P13" s="383"/>
      <c r="Q13" s="383"/>
      <c r="R13" s="383"/>
      <c r="S13" s="241"/>
      <c r="T13" s="241"/>
      <c r="U13" s="252">
        <v>8326948</v>
      </c>
      <c r="V13" s="241">
        <v>44544</v>
      </c>
      <c r="W13" s="241">
        <v>44545</v>
      </c>
      <c r="X13" s="254"/>
      <c r="Y13" s="383"/>
      <c r="Z13" s="255"/>
    </row>
    <row r="14" spans="1:26" ht="18.75" thickBot="1" x14ac:dyDescent="0.3">
      <c r="A14" s="488">
        <f t="shared" ref="A14:A34" si="3">A12+1</f>
        <v>5</v>
      </c>
      <c r="B14" s="526" t="s">
        <v>345</v>
      </c>
      <c r="C14" s="527"/>
      <c r="D14" s="491" t="s">
        <v>343</v>
      </c>
      <c r="E14" s="492"/>
      <c r="F14" s="457">
        <v>9669625</v>
      </c>
      <c r="G14" s="457" t="s">
        <v>179</v>
      </c>
      <c r="H14" s="457" t="s">
        <v>166</v>
      </c>
      <c r="I14" s="455" t="s">
        <v>152</v>
      </c>
      <c r="J14" s="457" t="s">
        <v>169</v>
      </c>
      <c r="K14" s="240" t="s">
        <v>6</v>
      </c>
      <c r="L14" s="455" t="s">
        <v>169</v>
      </c>
      <c r="M14" s="241"/>
      <c r="N14" s="241"/>
      <c r="O14" s="241"/>
      <c r="P14" s="241"/>
      <c r="Q14" s="241"/>
      <c r="R14" s="241"/>
      <c r="S14" s="242"/>
      <c r="T14" s="242"/>
      <c r="U14" s="243"/>
      <c r="V14" s="242"/>
      <c r="W14" s="241"/>
      <c r="X14" s="241"/>
      <c r="Y14" s="244"/>
      <c r="Z14" s="245"/>
    </row>
    <row r="15" spans="1:26" ht="18.75" thickBot="1" x14ac:dyDescent="0.3">
      <c r="A15" s="471"/>
      <c r="B15" s="528"/>
      <c r="C15" s="529"/>
      <c r="D15" s="477"/>
      <c r="E15" s="479"/>
      <c r="F15" s="458"/>
      <c r="G15" s="458"/>
      <c r="H15" s="458"/>
      <c r="I15" s="456"/>
      <c r="J15" s="458"/>
      <c r="K15" s="246" t="s">
        <v>10</v>
      </c>
      <c r="L15" s="456"/>
      <c r="M15" s="256"/>
      <c r="N15" s="256"/>
      <c r="O15" s="256"/>
      <c r="P15" s="257"/>
      <c r="Q15" s="257"/>
      <c r="R15" s="257"/>
      <c r="S15" s="248"/>
      <c r="T15" s="248"/>
      <c r="U15" s="252">
        <v>9669625</v>
      </c>
      <c r="V15" s="241">
        <v>44545</v>
      </c>
      <c r="W15" s="241">
        <v>44545</v>
      </c>
      <c r="X15" s="257"/>
      <c r="Y15" s="383">
        <v>44608</v>
      </c>
      <c r="Z15" s="387">
        <v>44610</v>
      </c>
    </row>
    <row r="16" spans="1:26" ht="25.5" customHeight="1" x14ac:dyDescent="0.25">
      <c r="A16" s="488">
        <f t="shared" si="3"/>
        <v>6</v>
      </c>
      <c r="B16" s="526" t="s">
        <v>320</v>
      </c>
      <c r="C16" s="527"/>
      <c r="D16" s="491" t="s">
        <v>338</v>
      </c>
      <c r="E16" s="385"/>
      <c r="F16" s="457">
        <v>9987882</v>
      </c>
      <c r="G16" s="457" t="s">
        <v>179</v>
      </c>
      <c r="H16" s="457" t="s">
        <v>166</v>
      </c>
      <c r="I16" s="455" t="s">
        <v>152</v>
      </c>
      <c r="J16" s="457" t="s">
        <v>169</v>
      </c>
      <c r="K16" s="240" t="s">
        <v>6</v>
      </c>
      <c r="L16" s="455" t="s">
        <v>169</v>
      </c>
      <c r="M16" s="241"/>
      <c r="N16" s="392"/>
      <c r="O16" s="392"/>
      <c r="P16" s="393"/>
      <c r="Q16" s="393"/>
      <c r="R16" s="393"/>
      <c r="S16" s="394"/>
      <c r="T16" s="394"/>
      <c r="U16" s="394"/>
      <c r="V16" s="394"/>
      <c r="W16" s="393"/>
      <c r="X16" s="393"/>
      <c r="Y16" s="395"/>
      <c r="Z16" s="396"/>
    </row>
    <row r="17" spans="1:26" ht="26.25" customHeight="1" thickBot="1" x14ac:dyDescent="0.3">
      <c r="A17" s="470"/>
      <c r="B17" s="858"/>
      <c r="C17" s="859"/>
      <c r="D17" s="811"/>
      <c r="E17" s="385"/>
      <c r="F17" s="497"/>
      <c r="G17" s="497"/>
      <c r="H17" s="497"/>
      <c r="I17" s="812"/>
      <c r="J17" s="497"/>
      <c r="K17" s="860" t="s">
        <v>10</v>
      </c>
      <c r="L17" s="812"/>
      <c r="M17" s="392"/>
      <c r="N17" s="392"/>
      <c r="O17" s="392"/>
      <c r="P17" s="393"/>
      <c r="Q17" s="393"/>
      <c r="R17" s="393"/>
      <c r="S17" s="394"/>
      <c r="T17" s="394"/>
      <c r="U17" s="399">
        <v>9987882</v>
      </c>
      <c r="V17" s="861">
        <v>44553</v>
      </c>
      <c r="W17" s="861">
        <v>44554</v>
      </c>
      <c r="X17" s="861">
        <v>44545</v>
      </c>
      <c r="Y17" s="862"/>
      <c r="Z17" s="863"/>
    </row>
    <row r="18" spans="1:26" ht="66" customHeight="1" x14ac:dyDescent="0.25">
      <c r="A18" s="829">
        <f t="shared" si="3"/>
        <v>7</v>
      </c>
      <c r="B18" s="512" t="s">
        <v>490</v>
      </c>
      <c r="C18" s="513"/>
      <c r="D18" s="539" t="s">
        <v>236</v>
      </c>
      <c r="E18" s="541"/>
      <c r="F18" s="520">
        <v>22500000</v>
      </c>
      <c r="G18" s="457" t="s">
        <v>194</v>
      </c>
      <c r="H18" s="524" t="s">
        <v>151</v>
      </c>
      <c r="I18" s="455" t="s">
        <v>152</v>
      </c>
      <c r="J18" s="522" t="s">
        <v>172</v>
      </c>
      <c r="K18" s="333" t="s">
        <v>6</v>
      </c>
      <c r="L18" s="524" t="s">
        <v>168</v>
      </c>
      <c r="M18" s="241"/>
      <c r="N18" s="334"/>
      <c r="O18" s="334"/>
      <c r="P18" s="334"/>
      <c r="Q18" s="334"/>
      <c r="R18" s="334"/>
      <c r="S18" s="334"/>
      <c r="T18" s="334"/>
      <c r="U18" s="335"/>
      <c r="V18" s="847"/>
      <c r="W18" s="334"/>
      <c r="X18" s="334"/>
      <c r="Y18" s="337"/>
      <c r="Z18" s="338"/>
    </row>
    <row r="19" spans="1:26" ht="60" customHeight="1" thickBot="1" x14ac:dyDescent="0.3">
      <c r="A19" s="543"/>
      <c r="B19" s="514"/>
      <c r="C19" s="515"/>
      <c r="D19" s="540"/>
      <c r="E19" s="542"/>
      <c r="F19" s="521"/>
      <c r="G19" s="458"/>
      <c r="H19" s="525"/>
      <c r="I19" s="456"/>
      <c r="J19" s="523"/>
      <c r="K19" s="340" t="s">
        <v>10</v>
      </c>
      <c r="L19" s="525"/>
      <c r="M19" s="256"/>
      <c r="N19" s="341"/>
      <c r="O19" s="341"/>
      <c r="P19" s="341"/>
      <c r="Q19" s="341"/>
      <c r="R19" s="341"/>
      <c r="S19" s="341"/>
      <c r="T19" s="341"/>
      <c r="U19" s="342">
        <v>75000000</v>
      </c>
      <c r="V19" s="833">
        <v>44378</v>
      </c>
      <c r="W19" s="833">
        <v>44379</v>
      </c>
      <c r="X19" s="833">
        <v>44504</v>
      </c>
      <c r="Y19" s="341"/>
      <c r="Z19" s="345"/>
    </row>
    <row r="20" spans="1:26" ht="27.75" customHeight="1" x14ac:dyDescent="0.25">
      <c r="A20" s="829">
        <f t="shared" si="3"/>
        <v>8</v>
      </c>
      <c r="B20" s="512" t="s">
        <v>336</v>
      </c>
      <c r="C20" s="513"/>
      <c r="D20" s="539" t="s">
        <v>337</v>
      </c>
      <c r="E20" s="405"/>
      <c r="F20" s="520">
        <v>9960000</v>
      </c>
      <c r="G20" s="457" t="s">
        <v>179</v>
      </c>
      <c r="H20" s="524" t="s">
        <v>166</v>
      </c>
      <c r="I20" s="455" t="s">
        <v>152</v>
      </c>
      <c r="J20" s="522" t="s">
        <v>169</v>
      </c>
      <c r="K20" s="333" t="s">
        <v>6</v>
      </c>
      <c r="L20" s="524" t="s">
        <v>169</v>
      </c>
      <c r="M20" s="869"/>
      <c r="N20" s="869"/>
      <c r="O20" s="869"/>
      <c r="P20" s="870"/>
      <c r="Q20" s="870"/>
      <c r="R20" s="870"/>
      <c r="S20" s="867"/>
      <c r="T20" s="867"/>
      <c r="U20" s="867"/>
      <c r="V20" s="867"/>
      <c r="W20" s="870"/>
      <c r="X20" s="870"/>
      <c r="Y20" s="410"/>
      <c r="Z20" s="871"/>
    </row>
    <row r="21" spans="1:26" ht="24.75" customHeight="1" thickBot="1" x14ac:dyDescent="0.3">
      <c r="A21" s="543"/>
      <c r="B21" s="514"/>
      <c r="C21" s="515"/>
      <c r="D21" s="540"/>
      <c r="E21" s="406"/>
      <c r="F21" s="521"/>
      <c r="G21" s="458"/>
      <c r="H21" s="525"/>
      <c r="I21" s="456"/>
      <c r="J21" s="523"/>
      <c r="K21" s="340" t="s">
        <v>10</v>
      </c>
      <c r="L21" s="525"/>
      <c r="M21" s="260"/>
      <c r="N21" s="260"/>
      <c r="O21" s="260"/>
      <c r="P21" s="261"/>
      <c r="Q21" s="261"/>
      <c r="R21" s="261"/>
      <c r="S21" s="248"/>
      <c r="T21" s="248"/>
      <c r="U21" s="856">
        <v>9960000</v>
      </c>
      <c r="V21" s="248">
        <v>44544</v>
      </c>
      <c r="W21" s="248">
        <v>44545</v>
      </c>
      <c r="X21" s="247">
        <v>44616</v>
      </c>
      <c r="Y21" s="808"/>
      <c r="Z21" s="263"/>
    </row>
    <row r="22" spans="1:26" ht="25.5" customHeight="1" x14ac:dyDescent="0.25">
      <c r="A22" s="470">
        <f t="shared" si="3"/>
        <v>9</v>
      </c>
      <c r="B22" s="834" t="s">
        <v>339</v>
      </c>
      <c r="C22" s="835"/>
      <c r="D22" s="836" t="s">
        <v>340</v>
      </c>
      <c r="E22" s="837"/>
      <c r="F22" s="838">
        <v>9930000</v>
      </c>
      <c r="G22" s="497" t="s">
        <v>179</v>
      </c>
      <c r="H22" s="840" t="s">
        <v>166</v>
      </c>
      <c r="I22" s="812" t="s">
        <v>152</v>
      </c>
      <c r="J22" s="839" t="s">
        <v>169</v>
      </c>
      <c r="K22" s="841" t="s">
        <v>6</v>
      </c>
      <c r="L22" s="840" t="s">
        <v>169</v>
      </c>
      <c r="M22" s="402"/>
      <c r="N22" s="402"/>
      <c r="O22" s="402"/>
      <c r="P22" s="402"/>
      <c r="Q22" s="402"/>
      <c r="R22" s="402"/>
      <c r="S22" s="402"/>
      <c r="T22" s="402"/>
      <c r="U22" s="842"/>
      <c r="V22" s="336"/>
      <c r="W22" s="402"/>
      <c r="X22" s="402"/>
      <c r="Y22" s="843"/>
      <c r="Z22" s="844"/>
    </row>
    <row r="23" spans="1:26" ht="28.5" customHeight="1" thickBot="1" x14ac:dyDescent="0.3">
      <c r="A23" s="470"/>
      <c r="B23" s="834"/>
      <c r="C23" s="835"/>
      <c r="D23" s="872"/>
      <c r="E23" s="837"/>
      <c r="F23" s="838"/>
      <c r="G23" s="497"/>
      <c r="H23" s="840"/>
      <c r="I23" s="812"/>
      <c r="J23" s="839"/>
      <c r="K23" s="866" t="s">
        <v>10</v>
      </c>
      <c r="L23" s="840"/>
      <c r="M23" s="388"/>
      <c r="N23" s="388"/>
      <c r="O23" s="388"/>
      <c r="P23" s="388"/>
      <c r="Q23" s="388"/>
      <c r="R23" s="388"/>
      <c r="S23" s="388"/>
      <c r="T23" s="388"/>
      <c r="U23" s="389">
        <v>9930000</v>
      </c>
      <c r="V23" s="861">
        <v>44553</v>
      </c>
      <c r="W23" s="861">
        <v>44554</v>
      </c>
      <c r="X23" s="861">
        <v>44545</v>
      </c>
      <c r="Y23" s="388"/>
      <c r="Z23" s="403"/>
    </row>
    <row r="24" spans="1:26" ht="21.75" customHeight="1" thickBot="1" x14ac:dyDescent="0.3">
      <c r="A24" s="829">
        <f t="shared" si="3"/>
        <v>10</v>
      </c>
      <c r="B24" s="512" t="s">
        <v>321</v>
      </c>
      <c r="C24" s="513"/>
      <c r="D24" s="516" t="s">
        <v>341</v>
      </c>
      <c r="E24" s="518"/>
      <c r="F24" s="520">
        <v>9992027.1799999997</v>
      </c>
      <c r="G24" s="457" t="s">
        <v>179</v>
      </c>
      <c r="H24" s="524" t="s">
        <v>166</v>
      </c>
      <c r="I24" s="455" t="s">
        <v>152</v>
      </c>
      <c r="J24" s="522" t="s">
        <v>169</v>
      </c>
      <c r="K24" s="333" t="s">
        <v>6</v>
      </c>
      <c r="L24" s="524" t="s">
        <v>169</v>
      </c>
      <c r="M24" s="850"/>
      <c r="N24" s="850"/>
      <c r="O24" s="850"/>
      <c r="P24" s="850"/>
      <c r="Q24" s="850"/>
      <c r="R24" s="850"/>
      <c r="S24" s="850"/>
      <c r="T24" s="850"/>
      <c r="U24" s="335"/>
      <c r="V24" s="873"/>
      <c r="W24" s="874"/>
      <c r="X24" s="874"/>
      <c r="Y24" s="853"/>
      <c r="Z24" s="875"/>
    </row>
    <row r="25" spans="1:26" ht="24" customHeight="1" thickBot="1" x14ac:dyDescent="0.3">
      <c r="A25" s="543"/>
      <c r="B25" s="514"/>
      <c r="C25" s="515"/>
      <c r="D25" s="517"/>
      <c r="E25" s="519"/>
      <c r="F25" s="521"/>
      <c r="G25" s="458"/>
      <c r="H25" s="525"/>
      <c r="I25" s="456"/>
      <c r="J25" s="523"/>
      <c r="K25" s="340" t="s">
        <v>10</v>
      </c>
      <c r="L25" s="525"/>
      <c r="M25" s="341"/>
      <c r="N25" s="341"/>
      <c r="O25" s="341"/>
      <c r="P25" s="341"/>
      <c r="Q25" s="341"/>
      <c r="R25" s="341"/>
      <c r="S25" s="341"/>
      <c r="T25" s="341"/>
      <c r="U25" s="342">
        <v>9992027.1799999997</v>
      </c>
      <c r="V25" s="876"/>
      <c r="W25" s="334">
        <v>44504</v>
      </c>
      <c r="X25" s="340"/>
      <c r="Y25" s="408">
        <v>44518</v>
      </c>
      <c r="Z25" s="409">
        <v>44518</v>
      </c>
    </row>
    <row r="26" spans="1:26" ht="23.25" customHeight="1" thickBot="1" x14ac:dyDescent="0.3">
      <c r="A26" s="470">
        <f t="shared" si="3"/>
        <v>11</v>
      </c>
      <c r="B26" s="834" t="s">
        <v>322</v>
      </c>
      <c r="C26" s="835"/>
      <c r="D26" s="836" t="s">
        <v>341</v>
      </c>
      <c r="E26" s="837"/>
      <c r="F26" s="838">
        <v>9997402.1799999997</v>
      </c>
      <c r="G26" s="497" t="s">
        <v>179</v>
      </c>
      <c r="H26" s="840" t="s">
        <v>166</v>
      </c>
      <c r="I26" s="812" t="s">
        <v>152</v>
      </c>
      <c r="J26" s="839" t="s">
        <v>169</v>
      </c>
      <c r="K26" s="841" t="s">
        <v>6</v>
      </c>
      <c r="L26" s="840" t="s">
        <v>169</v>
      </c>
      <c r="M26" s="402"/>
      <c r="N26" s="402"/>
      <c r="O26" s="402"/>
      <c r="P26" s="402"/>
      <c r="Q26" s="402"/>
      <c r="R26" s="402"/>
      <c r="S26" s="402"/>
      <c r="T26" s="402"/>
      <c r="U26" s="842"/>
      <c r="V26" s="336"/>
      <c r="W26" s="402"/>
      <c r="X26" s="402"/>
      <c r="Y26" s="843"/>
      <c r="Z26" s="844"/>
    </row>
    <row r="27" spans="1:26" ht="21.75" customHeight="1" thickBot="1" x14ac:dyDescent="0.3">
      <c r="A27" s="471"/>
      <c r="B27" s="514"/>
      <c r="C27" s="515"/>
      <c r="D27" s="517"/>
      <c r="E27" s="519"/>
      <c r="F27" s="521"/>
      <c r="G27" s="458"/>
      <c r="H27" s="525"/>
      <c r="I27" s="456"/>
      <c r="J27" s="523"/>
      <c r="K27" s="340" t="s">
        <v>10</v>
      </c>
      <c r="L27" s="525"/>
      <c r="M27" s="341"/>
      <c r="N27" s="341"/>
      <c r="O27" s="341"/>
      <c r="P27" s="341"/>
      <c r="Q27" s="341"/>
      <c r="R27" s="341"/>
      <c r="S27" s="334"/>
      <c r="T27" s="334"/>
      <c r="U27" s="342">
        <v>9997402.1799999997</v>
      </c>
      <c r="V27" s="334">
        <v>44551</v>
      </c>
      <c r="W27" s="334">
        <v>44551</v>
      </c>
      <c r="X27" s="344"/>
      <c r="Y27" s="341"/>
      <c r="Z27" s="345"/>
    </row>
    <row r="28" spans="1:26" ht="18.75" thickBot="1" x14ac:dyDescent="0.3">
      <c r="A28" s="488">
        <f t="shared" si="3"/>
        <v>12</v>
      </c>
      <c r="B28" s="512" t="s">
        <v>323</v>
      </c>
      <c r="C28" s="513"/>
      <c r="D28" s="516" t="s">
        <v>341</v>
      </c>
      <c r="E28" s="518"/>
      <c r="F28" s="520">
        <v>9999552.1799999997</v>
      </c>
      <c r="G28" s="457" t="s">
        <v>179</v>
      </c>
      <c r="H28" s="524" t="s">
        <v>166</v>
      </c>
      <c r="I28" s="455" t="s">
        <v>152</v>
      </c>
      <c r="J28" s="522" t="s">
        <v>169</v>
      </c>
      <c r="K28" s="333" t="s">
        <v>6</v>
      </c>
      <c r="L28" s="524" t="s">
        <v>169</v>
      </c>
      <c r="M28" s="388"/>
      <c r="N28" s="388"/>
      <c r="O28" s="388"/>
      <c r="P28" s="388"/>
      <c r="Q28" s="388"/>
      <c r="R28" s="388"/>
      <c r="S28" s="402"/>
      <c r="T28" s="402"/>
      <c r="U28" s="389"/>
      <c r="V28" s="388"/>
      <c r="W28" s="850"/>
      <c r="X28" s="401"/>
      <c r="Y28" s="390"/>
      <c r="Z28" s="403"/>
    </row>
    <row r="29" spans="1:26" ht="18.75" thickBot="1" x14ac:dyDescent="0.3">
      <c r="A29" s="470"/>
      <c r="B29" s="834"/>
      <c r="C29" s="835"/>
      <c r="D29" s="872"/>
      <c r="E29" s="837"/>
      <c r="F29" s="838"/>
      <c r="G29" s="497"/>
      <c r="H29" s="840"/>
      <c r="I29" s="812"/>
      <c r="J29" s="839"/>
      <c r="K29" s="866" t="s">
        <v>10</v>
      </c>
      <c r="L29" s="840"/>
      <c r="M29" s="864"/>
      <c r="N29" s="864"/>
      <c r="O29" s="864"/>
      <c r="P29" s="864"/>
      <c r="Q29" s="864"/>
      <c r="R29" s="864"/>
      <c r="S29" s="388"/>
      <c r="T29" s="388"/>
      <c r="U29" s="865">
        <v>9999552.1799999997</v>
      </c>
      <c r="V29" s="334">
        <v>44551</v>
      </c>
      <c r="W29" s="334">
        <v>44551</v>
      </c>
      <c r="X29" s="866"/>
      <c r="Y29" s="864"/>
      <c r="Z29" s="866"/>
    </row>
    <row r="30" spans="1:26" ht="30" customHeight="1" thickBot="1" x14ac:dyDescent="0.3">
      <c r="A30" s="829">
        <f t="shared" si="3"/>
        <v>13</v>
      </c>
      <c r="B30" s="512" t="s">
        <v>361</v>
      </c>
      <c r="C30" s="513"/>
      <c r="D30" s="516" t="s">
        <v>233</v>
      </c>
      <c r="E30" s="518"/>
      <c r="F30" s="520">
        <v>84000000</v>
      </c>
      <c r="G30" s="457" t="s">
        <v>178</v>
      </c>
      <c r="H30" s="524" t="s">
        <v>486</v>
      </c>
      <c r="I30" s="455" t="s">
        <v>152</v>
      </c>
      <c r="J30" s="522" t="s">
        <v>172</v>
      </c>
      <c r="K30" s="333" t="s">
        <v>6</v>
      </c>
      <c r="L30" s="524" t="s">
        <v>168</v>
      </c>
      <c r="M30" s="850"/>
      <c r="N30" s="850"/>
      <c r="O30" s="850"/>
      <c r="P30" s="850"/>
      <c r="Q30" s="850"/>
      <c r="R30" s="850"/>
      <c r="S30" s="850"/>
      <c r="T30" s="850"/>
      <c r="U30" s="851"/>
      <c r="V30" s="850"/>
      <c r="W30" s="850"/>
      <c r="X30" s="874"/>
      <c r="Y30" s="850"/>
      <c r="Z30" s="875"/>
    </row>
    <row r="31" spans="1:26" ht="27.75" customHeight="1" thickBot="1" x14ac:dyDescent="0.3">
      <c r="A31" s="543"/>
      <c r="B31" s="514"/>
      <c r="C31" s="515"/>
      <c r="D31" s="517"/>
      <c r="E31" s="519"/>
      <c r="F31" s="521"/>
      <c r="G31" s="458"/>
      <c r="H31" s="525"/>
      <c r="I31" s="456"/>
      <c r="J31" s="523"/>
      <c r="K31" s="340" t="s">
        <v>10</v>
      </c>
      <c r="L31" s="525"/>
      <c r="M31" s="855"/>
      <c r="N31" s="855"/>
      <c r="O31" s="855"/>
      <c r="P31" s="855"/>
      <c r="Q31" s="855"/>
      <c r="R31" s="855"/>
      <c r="S31" s="855"/>
      <c r="T31" s="855"/>
      <c r="U31" s="856">
        <v>280000000</v>
      </c>
      <c r="V31" s="341">
        <v>44357</v>
      </c>
      <c r="W31" s="849">
        <v>44358</v>
      </c>
      <c r="X31" s="247">
        <v>44425</v>
      </c>
      <c r="Y31" s="855"/>
      <c r="Z31" s="857"/>
    </row>
    <row r="32" spans="1:26" ht="24" customHeight="1" thickBot="1" x14ac:dyDescent="0.3">
      <c r="A32" s="470">
        <f t="shared" si="3"/>
        <v>14</v>
      </c>
      <c r="B32" s="834" t="s">
        <v>362</v>
      </c>
      <c r="C32" s="835"/>
      <c r="D32" s="836" t="s">
        <v>232</v>
      </c>
      <c r="E32" s="837"/>
      <c r="F32" s="838">
        <v>75000000</v>
      </c>
      <c r="G32" s="497" t="s">
        <v>178</v>
      </c>
      <c r="H32" s="840" t="s">
        <v>486</v>
      </c>
      <c r="I32" s="812" t="s">
        <v>152</v>
      </c>
      <c r="J32" s="839" t="s">
        <v>172</v>
      </c>
      <c r="K32" s="841" t="s">
        <v>6</v>
      </c>
      <c r="L32" s="840" t="s">
        <v>168</v>
      </c>
      <c r="M32" s="402"/>
      <c r="N32" s="402"/>
      <c r="O32" s="402"/>
      <c r="P32" s="402"/>
      <c r="Q32" s="402"/>
      <c r="R32" s="402"/>
      <c r="S32" s="402"/>
      <c r="T32" s="402"/>
      <c r="U32" s="842"/>
      <c r="V32" s="402"/>
      <c r="W32" s="402"/>
      <c r="X32" s="877"/>
      <c r="Y32" s="402"/>
      <c r="Z32" s="877"/>
    </row>
    <row r="33" spans="1:26" ht="26.25" customHeight="1" thickBot="1" x14ac:dyDescent="0.3">
      <c r="A33" s="471"/>
      <c r="B33" s="514"/>
      <c r="C33" s="515"/>
      <c r="D33" s="517"/>
      <c r="E33" s="519"/>
      <c r="F33" s="521"/>
      <c r="G33" s="458"/>
      <c r="H33" s="525"/>
      <c r="I33" s="456"/>
      <c r="J33" s="523"/>
      <c r="K33" s="340" t="s">
        <v>10</v>
      </c>
      <c r="L33" s="525"/>
      <c r="M33" s="388"/>
      <c r="N33" s="388"/>
      <c r="O33" s="388"/>
      <c r="P33" s="388"/>
      <c r="Q33" s="388"/>
      <c r="R33" s="388"/>
      <c r="S33" s="402"/>
      <c r="T33" s="402"/>
      <c r="U33" s="389">
        <v>250000000</v>
      </c>
      <c r="V33" s="402">
        <v>44357</v>
      </c>
      <c r="W33" s="334">
        <v>44358</v>
      </c>
      <c r="X33" s="387">
        <v>44417</v>
      </c>
      <c r="Y33" s="404">
        <v>44536</v>
      </c>
      <c r="Z33" s="404">
        <v>44536</v>
      </c>
    </row>
    <row r="34" spans="1:26" ht="27.75" customHeight="1" thickBot="1" x14ac:dyDescent="0.3">
      <c r="A34" s="488">
        <f t="shared" si="3"/>
        <v>15</v>
      </c>
      <c r="B34" s="530" t="s">
        <v>363</v>
      </c>
      <c r="C34" s="531"/>
      <c r="D34" s="516" t="s">
        <v>234</v>
      </c>
      <c r="E34" s="518"/>
      <c r="F34" s="522">
        <v>66976515.450000003</v>
      </c>
      <c r="G34" s="457" t="s">
        <v>178</v>
      </c>
      <c r="H34" s="522" t="s">
        <v>486</v>
      </c>
      <c r="I34" s="455" t="s">
        <v>152</v>
      </c>
      <c r="J34" s="522" t="s">
        <v>172</v>
      </c>
      <c r="K34" s="333" t="s">
        <v>6</v>
      </c>
      <c r="L34" s="524" t="s">
        <v>168</v>
      </c>
      <c r="M34" s="334"/>
      <c r="N34" s="334"/>
      <c r="O34" s="334"/>
      <c r="P34" s="334"/>
      <c r="Q34" s="334"/>
      <c r="R34" s="334"/>
      <c r="S34" s="336"/>
      <c r="T34" s="336"/>
      <c r="U34" s="346"/>
      <c r="V34" s="336"/>
      <c r="W34" s="334"/>
      <c r="X34" s="334"/>
      <c r="Y34" s="337"/>
      <c r="Z34" s="338"/>
    </row>
    <row r="35" spans="1:26" ht="28.5" customHeight="1" thickBot="1" x14ac:dyDescent="0.3">
      <c r="A35" s="471"/>
      <c r="B35" s="532"/>
      <c r="C35" s="533"/>
      <c r="D35" s="517"/>
      <c r="E35" s="519"/>
      <c r="F35" s="523"/>
      <c r="G35" s="458"/>
      <c r="H35" s="523"/>
      <c r="I35" s="456"/>
      <c r="J35" s="523"/>
      <c r="K35" s="340" t="s">
        <v>10</v>
      </c>
      <c r="L35" s="525"/>
      <c r="M35" s="347"/>
      <c r="N35" s="347"/>
      <c r="O35" s="347"/>
      <c r="P35" s="348"/>
      <c r="Q35" s="348"/>
      <c r="R35" s="348"/>
      <c r="S35" s="349"/>
      <c r="T35" s="349"/>
      <c r="U35" s="389">
        <v>223255051.5</v>
      </c>
      <c r="V35" s="402">
        <v>44357</v>
      </c>
      <c r="W35" s="334">
        <v>44358</v>
      </c>
      <c r="X35" s="387">
        <v>44452</v>
      </c>
      <c r="Y35" s="341"/>
      <c r="Z35" s="350"/>
    </row>
    <row r="36" spans="1:26" ht="27" customHeight="1" thickBot="1" x14ac:dyDescent="0.3">
      <c r="A36" s="488">
        <f t="shared" ref="A36:A40" si="4">A34+1</f>
        <v>16</v>
      </c>
      <c r="B36" s="504" t="s">
        <v>364</v>
      </c>
      <c r="C36" s="505"/>
      <c r="D36" s="491" t="s">
        <v>196</v>
      </c>
      <c r="E36" s="492"/>
      <c r="F36" s="508">
        <v>101999851.40000001</v>
      </c>
      <c r="G36" s="457" t="s">
        <v>178</v>
      </c>
      <c r="H36" s="455" t="s">
        <v>155</v>
      </c>
      <c r="I36" s="455" t="s">
        <v>152</v>
      </c>
      <c r="J36" s="522" t="s">
        <v>172</v>
      </c>
      <c r="K36" s="240" t="s">
        <v>6</v>
      </c>
      <c r="L36" s="524" t="s">
        <v>168</v>
      </c>
      <c r="M36" s="241"/>
      <c r="N36" s="241"/>
      <c r="O36" s="241"/>
      <c r="P36" s="241"/>
      <c r="Q36" s="241"/>
      <c r="R36" s="241"/>
      <c r="S36" s="241"/>
      <c r="T36" s="241"/>
      <c r="U36" s="251"/>
      <c r="V36" s="242"/>
      <c r="W36" s="241"/>
      <c r="X36" s="241"/>
      <c r="Y36" s="244"/>
      <c r="Z36" s="245"/>
    </row>
    <row r="37" spans="1:26" ht="28.5" customHeight="1" thickBot="1" x14ac:dyDescent="0.3">
      <c r="A37" s="471"/>
      <c r="B37" s="506"/>
      <c r="C37" s="507"/>
      <c r="D37" s="477"/>
      <c r="E37" s="479"/>
      <c r="F37" s="509"/>
      <c r="G37" s="458"/>
      <c r="H37" s="456"/>
      <c r="I37" s="456"/>
      <c r="J37" s="523"/>
      <c r="K37" s="246" t="s">
        <v>10</v>
      </c>
      <c r="L37" s="525"/>
      <c r="M37" s="383"/>
      <c r="N37" s="383"/>
      <c r="O37" s="383"/>
      <c r="P37" s="383"/>
      <c r="Q37" s="383"/>
      <c r="R37" s="383"/>
      <c r="S37" s="383"/>
      <c r="T37" s="383"/>
      <c r="U37" s="252">
        <v>254635289.16</v>
      </c>
      <c r="V37" s="334">
        <v>44459</v>
      </c>
      <c r="W37" s="334">
        <v>44460</v>
      </c>
      <c r="X37" s="387">
        <v>44473</v>
      </c>
      <c r="Y37" s="383"/>
      <c r="Z37" s="255"/>
    </row>
    <row r="38" spans="1:26" ht="37.5" customHeight="1" x14ac:dyDescent="0.25">
      <c r="A38" s="488">
        <f t="shared" si="4"/>
        <v>17</v>
      </c>
      <c r="B38" s="504" t="s">
        <v>344</v>
      </c>
      <c r="C38" s="505"/>
      <c r="D38" s="491" t="s">
        <v>342</v>
      </c>
      <c r="E38" s="385"/>
      <c r="F38" s="508">
        <v>9999440.8000000007</v>
      </c>
      <c r="G38" s="457" t="s">
        <v>179</v>
      </c>
      <c r="H38" s="455" t="s">
        <v>161</v>
      </c>
      <c r="I38" s="455" t="s">
        <v>152</v>
      </c>
      <c r="J38" s="522" t="s">
        <v>169</v>
      </c>
      <c r="K38" s="240" t="s">
        <v>6</v>
      </c>
      <c r="L38" s="524" t="s">
        <v>169</v>
      </c>
      <c r="M38" s="398"/>
      <c r="N38" s="398"/>
      <c r="O38" s="398"/>
      <c r="P38" s="398"/>
      <c r="Q38" s="398"/>
      <c r="R38" s="398"/>
      <c r="S38" s="398"/>
      <c r="T38" s="398"/>
      <c r="U38" s="399"/>
      <c r="V38" s="397"/>
      <c r="W38" s="391"/>
      <c r="X38" s="391"/>
      <c r="Y38" s="395"/>
      <c r="Z38" s="400"/>
    </row>
    <row r="39" spans="1:26" ht="36.75" customHeight="1" thickBot="1" x14ac:dyDescent="0.3">
      <c r="A39" s="471"/>
      <c r="B39" s="506"/>
      <c r="C39" s="507"/>
      <c r="D39" s="477"/>
      <c r="E39" s="385"/>
      <c r="F39" s="509"/>
      <c r="G39" s="458"/>
      <c r="H39" s="456"/>
      <c r="I39" s="456"/>
      <c r="J39" s="523"/>
      <c r="K39" s="246" t="s">
        <v>10</v>
      </c>
      <c r="L39" s="525"/>
      <c r="M39" s="247"/>
      <c r="N39" s="247"/>
      <c r="O39" s="247"/>
      <c r="P39" s="247"/>
      <c r="Q39" s="247"/>
      <c r="R39" s="247"/>
      <c r="S39" s="247"/>
      <c r="T39" s="247"/>
      <c r="U39" s="807">
        <v>9999440.8000000007</v>
      </c>
      <c r="V39" s="247">
        <v>44532</v>
      </c>
      <c r="W39" s="247">
        <v>44533</v>
      </c>
      <c r="X39" s="246"/>
      <c r="Y39" s="808"/>
      <c r="Z39" s="250"/>
    </row>
    <row r="40" spans="1:26" ht="39.75" customHeight="1" x14ac:dyDescent="0.25">
      <c r="A40" s="488">
        <f t="shared" si="4"/>
        <v>18</v>
      </c>
      <c r="B40" s="534" t="s">
        <v>326</v>
      </c>
      <c r="C40" s="535"/>
      <c r="D40" s="491" t="s">
        <v>335</v>
      </c>
      <c r="E40" s="492"/>
      <c r="F40" s="457">
        <v>700000</v>
      </c>
      <c r="G40" s="457" t="s">
        <v>179</v>
      </c>
      <c r="H40" s="455" t="s">
        <v>487</v>
      </c>
      <c r="I40" s="455" t="s">
        <v>152</v>
      </c>
      <c r="J40" s="457" t="s">
        <v>169</v>
      </c>
      <c r="K40" s="240" t="s">
        <v>6</v>
      </c>
      <c r="L40" s="455" t="s">
        <v>169</v>
      </c>
      <c r="M40" s="241"/>
      <c r="N40" s="241"/>
      <c r="O40" s="241"/>
      <c r="P40" s="241"/>
      <c r="Q40" s="241"/>
      <c r="R40" s="241"/>
      <c r="S40" s="241"/>
      <c r="T40" s="241"/>
      <c r="U40" s="251"/>
      <c r="V40" s="259"/>
      <c r="W40" s="241"/>
      <c r="X40" s="241"/>
      <c r="Y40" s="244"/>
      <c r="Z40" s="245"/>
    </row>
    <row r="41" spans="1:26" ht="34.5" customHeight="1" thickBot="1" x14ac:dyDescent="0.3">
      <c r="A41" s="471"/>
      <c r="B41" s="536"/>
      <c r="C41" s="537"/>
      <c r="D41" s="477"/>
      <c r="E41" s="479"/>
      <c r="F41" s="458"/>
      <c r="G41" s="458"/>
      <c r="H41" s="456"/>
      <c r="I41" s="456"/>
      <c r="J41" s="458"/>
      <c r="K41" s="246" t="s">
        <v>10</v>
      </c>
      <c r="L41" s="456"/>
      <c r="M41" s="260"/>
      <c r="N41" s="260"/>
      <c r="O41" s="260"/>
      <c r="P41" s="261"/>
      <c r="Q41" s="261"/>
      <c r="R41" s="261"/>
      <c r="S41" s="257"/>
      <c r="T41" s="257"/>
      <c r="U41" s="252">
        <v>700000</v>
      </c>
      <c r="V41" s="382"/>
      <c r="W41" s="261"/>
      <c r="X41" s="261"/>
      <c r="Y41" s="384"/>
      <c r="Z41" s="263"/>
    </row>
    <row r="42" spans="1:26" ht="24.75" customHeight="1" x14ac:dyDescent="0.25">
      <c r="A42" s="488"/>
      <c r="B42" s="526" t="s">
        <v>11</v>
      </c>
      <c r="C42" s="527"/>
      <c r="D42" s="544"/>
      <c r="E42" s="492"/>
      <c r="F42" s="243">
        <f>SUM(F6:F41)</f>
        <v>527928766.89000005</v>
      </c>
      <c r="G42" s="457"/>
      <c r="H42" s="455"/>
      <c r="I42" s="455"/>
      <c r="J42" s="457"/>
      <c r="K42" s="240" t="s">
        <v>6</v>
      </c>
      <c r="L42" s="455"/>
      <c r="M42" s="241"/>
      <c r="N42" s="241"/>
      <c r="O42" s="241"/>
      <c r="P42" s="241"/>
      <c r="Q42" s="241"/>
      <c r="R42" s="241"/>
      <c r="S42" s="241"/>
      <c r="T42" s="241"/>
      <c r="U42" s="251" t="e">
        <f>U6+U14+#REF!+U36</f>
        <v>#REF!</v>
      </c>
      <c r="V42" s="259"/>
      <c r="W42" s="241"/>
      <c r="X42" s="241"/>
      <c r="Y42" s="244"/>
      <c r="Z42" s="245"/>
    </row>
    <row r="43" spans="1:26" ht="24" customHeight="1" thickBot="1" x14ac:dyDescent="0.3">
      <c r="A43" s="543"/>
      <c r="B43" s="528"/>
      <c r="C43" s="529"/>
      <c r="D43" s="545"/>
      <c r="E43" s="479"/>
      <c r="F43" s="264"/>
      <c r="G43" s="458"/>
      <c r="H43" s="456"/>
      <c r="I43" s="456"/>
      <c r="J43" s="458"/>
      <c r="K43" s="246" t="s">
        <v>10</v>
      </c>
      <c r="L43" s="456"/>
      <c r="M43" s="256"/>
      <c r="N43" s="256"/>
      <c r="O43" s="256"/>
      <c r="P43" s="257"/>
      <c r="Q43" s="257"/>
      <c r="R43" s="257"/>
      <c r="S43" s="257"/>
      <c r="T43" s="257"/>
      <c r="U43" s="252" t="e">
        <f>U7+U15+#REF!+U37</f>
        <v>#REF!</v>
      </c>
      <c r="V43" s="382"/>
      <c r="W43" s="257"/>
      <c r="X43" s="257"/>
      <c r="Y43" s="383"/>
      <c r="Z43" s="258"/>
    </row>
  </sheetData>
  <mergeCells count="223">
    <mergeCell ref="J16:J17"/>
    <mergeCell ref="L16:L17"/>
    <mergeCell ref="L20:L21"/>
    <mergeCell ref="J20:J21"/>
    <mergeCell ref="J24:J25"/>
    <mergeCell ref="L24:L25"/>
    <mergeCell ref="H16:H17"/>
    <mergeCell ref="H20:H21"/>
    <mergeCell ref="H24:H25"/>
    <mergeCell ref="I16:I17"/>
    <mergeCell ref="I20:I21"/>
    <mergeCell ref="I24:I25"/>
    <mergeCell ref="L28:L29"/>
    <mergeCell ref="L30:L31"/>
    <mergeCell ref="L32:L33"/>
    <mergeCell ref="J28:J29"/>
    <mergeCell ref="J30:J31"/>
    <mergeCell ref="J32:J33"/>
    <mergeCell ref="J34:J35"/>
    <mergeCell ref="L34:L35"/>
    <mergeCell ref="J38:J39"/>
    <mergeCell ref="L38:L39"/>
    <mergeCell ref="F30:F31"/>
    <mergeCell ref="F32:F33"/>
    <mergeCell ref="B20:C21"/>
    <mergeCell ref="B24:C25"/>
    <mergeCell ref="F20:F21"/>
    <mergeCell ref="F24:F25"/>
    <mergeCell ref="E24:E25"/>
    <mergeCell ref="F38:F39"/>
    <mergeCell ref="G38:G39"/>
    <mergeCell ref="G20:G21"/>
    <mergeCell ref="G24:G25"/>
    <mergeCell ref="J18:J19"/>
    <mergeCell ref="L18:L19"/>
    <mergeCell ref="A16:A17"/>
    <mergeCell ref="A20:A21"/>
    <mergeCell ref="A30:A31"/>
    <mergeCell ref="J26:J27"/>
    <mergeCell ref="L26:L27"/>
    <mergeCell ref="L22:L23"/>
    <mergeCell ref="B38:C39"/>
    <mergeCell ref="D16:D17"/>
    <mergeCell ref="D20:D21"/>
    <mergeCell ref="D24:D25"/>
    <mergeCell ref="D38:D39"/>
    <mergeCell ref="F16:F17"/>
    <mergeCell ref="G16:G17"/>
    <mergeCell ref="I28:I29"/>
    <mergeCell ref="I30:I31"/>
    <mergeCell ref="I32:I33"/>
    <mergeCell ref="G28:G29"/>
    <mergeCell ref="G30:G31"/>
    <mergeCell ref="G32:G33"/>
    <mergeCell ref="H28:H29"/>
    <mergeCell ref="H30:H31"/>
    <mergeCell ref="H32:H33"/>
    <mergeCell ref="B16:C17"/>
    <mergeCell ref="L42:L43"/>
    <mergeCell ref="A1:Z1"/>
    <mergeCell ref="A18:A19"/>
    <mergeCell ref="B18:C19"/>
    <mergeCell ref="D18:D19"/>
    <mergeCell ref="E18:E19"/>
    <mergeCell ref="F18:F19"/>
    <mergeCell ref="G18:G19"/>
    <mergeCell ref="H18:H19"/>
    <mergeCell ref="I18:I19"/>
    <mergeCell ref="J40:J41"/>
    <mergeCell ref="L40:L41"/>
    <mergeCell ref="A42:A43"/>
    <mergeCell ref="B42:C43"/>
    <mergeCell ref="D42:D43"/>
    <mergeCell ref="E42:E43"/>
    <mergeCell ref="G42:G43"/>
    <mergeCell ref="H42:H43"/>
    <mergeCell ref="I42:I43"/>
    <mergeCell ref="B28:C29"/>
    <mergeCell ref="B30:C31"/>
    <mergeCell ref="B32:C33"/>
    <mergeCell ref="D28:D29"/>
    <mergeCell ref="J42:J43"/>
    <mergeCell ref="J36:J37"/>
    <mergeCell ref="L36:L37"/>
    <mergeCell ref="A40:A41"/>
    <mergeCell ref="B40:C41"/>
    <mergeCell ref="D40:D41"/>
    <mergeCell ref="E40:E41"/>
    <mergeCell ref="F40:F41"/>
    <mergeCell ref="G40:G41"/>
    <mergeCell ref="H40:H41"/>
    <mergeCell ref="I40:I41"/>
    <mergeCell ref="A36:A37"/>
    <mergeCell ref="B36:C37"/>
    <mergeCell ref="D36:D37"/>
    <mergeCell ref="E36:E37"/>
    <mergeCell ref="F36:F37"/>
    <mergeCell ref="G36:G37"/>
    <mergeCell ref="H36:H37"/>
    <mergeCell ref="I36:I37"/>
    <mergeCell ref="A38:A39"/>
    <mergeCell ref="H38:H39"/>
    <mergeCell ref="I38:I39"/>
    <mergeCell ref="J22:J23"/>
    <mergeCell ref="A26:A27"/>
    <mergeCell ref="B26:C27"/>
    <mergeCell ref="D26:D27"/>
    <mergeCell ref="E26:E27"/>
    <mergeCell ref="F26:F27"/>
    <mergeCell ref="G26:G27"/>
    <mergeCell ref="H26:H27"/>
    <mergeCell ref="I26:I27"/>
    <mergeCell ref="A24:A25"/>
    <mergeCell ref="A22:A23"/>
    <mergeCell ref="B22:C23"/>
    <mergeCell ref="D22:D23"/>
    <mergeCell ref="E22:E23"/>
    <mergeCell ref="F22:F23"/>
    <mergeCell ref="G22:G23"/>
    <mergeCell ref="H22:H23"/>
    <mergeCell ref="I22:I23"/>
    <mergeCell ref="A34:A35"/>
    <mergeCell ref="B34:C35"/>
    <mergeCell ref="D34:D35"/>
    <mergeCell ref="E34:E35"/>
    <mergeCell ref="F34:F35"/>
    <mergeCell ref="G34:G35"/>
    <mergeCell ref="H34:H35"/>
    <mergeCell ref="I34:I35"/>
    <mergeCell ref="A28:A29"/>
    <mergeCell ref="A32:A33"/>
    <mergeCell ref="D30:D31"/>
    <mergeCell ref="D32:D33"/>
    <mergeCell ref="E28:E29"/>
    <mergeCell ref="E30:E31"/>
    <mergeCell ref="E32:E33"/>
    <mergeCell ref="F28:F29"/>
    <mergeCell ref="L12:L13"/>
    <mergeCell ref="A14:A15"/>
    <mergeCell ref="B14:C15"/>
    <mergeCell ref="D14:D15"/>
    <mergeCell ref="E14:E15"/>
    <mergeCell ref="F14:F15"/>
    <mergeCell ref="G14:G15"/>
    <mergeCell ref="H14:H15"/>
    <mergeCell ref="I14:I15"/>
    <mergeCell ref="J14:J15"/>
    <mergeCell ref="L14:L15"/>
    <mergeCell ref="A12:A13"/>
    <mergeCell ref="B12:C13"/>
    <mergeCell ref="D12:D13"/>
    <mergeCell ref="E12:E13"/>
    <mergeCell ref="F12:F13"/>
    <mergeCell ref="G12:G13"/>
    <mergeCell ref="H12:H13"/>
    <mergeCell ref="I12:I13"/>
    <mergeCell ref="J12:J13"/>
    <mergeCell ref="L8:L9"/>
    <mergeCell ref="A10:A11"/>
    <mergeCell ref="B10:C11"/>
    <mergeCell ref="D10:D11"/>
    <mergeCell ref="E10:E11"/>
    <mergeCell ref="F10:F11"/>
    <mergeCell ref="G10:G11"/>
    <mergeCell ref="H10:H11"/>
    <mergeCell ref="I10:I11"/>
    <mergeCell ref="J10:J11"/>
    <mergeCell ref="L10:L11"/>
    <mergeCell ref="A8:A9"/>
    <mergeCell ref="B8:C9"/>
    <mergeCell ref="D8:D9"/>
    <mergeCell ref="E8:E9"/>
    <mergeCell ref="F8:F9"/>
    <mergeCell ref="G8:G9"/>
    <mergeCell ref="H8:H9"/>
    <mergeCell ref="I8:I9"/>
    <mergeCell ref="J8:J9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A6:A7"/>
    <mergeCell ref="B6:C7"/>
    <mergeCell ref="D6:D7"/>
    <mergeCell ref="E6:E7"/>
    <mergeCell ref="F6:F7"/>
    <mergeCell ref="G6:G7"/>
    <mergeCell ref="H6:H7"/>
    <mergeCell ref="I6:I7"/>
    <mergeCell ref="S4:S5"/>
    <mergeCell ref="G4:G5"/>
    <mergeCell ref="H4:H5"/>
    <mergeCell ref="J6:J7"/>
    <mergeCell ref="L6:L7"/>
    <mergeCell ref="I4:I5"/>
    <mergeCell ref="J4:J5"/>
    <mergeCell ref="K4:K5"/>
    <mergeCell ref="L4:L5"/>
    <mergeCell ref="O2:P2"/>
    <mergeCell ref="Q2:R2"/>
    <mergeCell ref="S2:T2"/>
    <mergeCell ref="U2:Z2"/>
    <mergeCell ref="A3:B3"/>
    <mergeCell ref="A4:A5"/>
    <mergeCell ref="B4:C5"/>
    <mergeCell ref="D4:D5"/>
    <mergeCell ref="E4:E5"/>
    <mergeCell ref="F4:F5"/>
    <mergeCell ref="A2:B2"/>
    <mergeCell ref="C2:D2"/>
    <mergeCell ref="E2:J2"/>
    <mergeCell ref="K2:K3"/>
    <mergeCell ref="L2:L3"/>
    <mergeCell ref="M2:N2"/>
    <mergeCell ref="Y4:Y5"/>
    <mergeCell ref="Z4:Z5"/>
    <mergeCell ref="T4:T5"/>
    <mergeCell ref="U4:U5"/>
  </mergeCells>
  <phoneticPr fontId="28" type="noConversion"/>
  <pageMargins left="0.70866141732283472" right="0.70866141732283472" top="0.74803149606299213" bottom="0.74803149606299213" header="0.31496062992125984" footer="0.31496062992125984"/>
  <pageSetup paperSize="8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96"/>
  <sheetViews>
    <sheetView view="pageBreakPreview" topLeftCell="A2" zoomScale="90" zoomScaleNormal="100" zoomScaleSheetLayoutView="90" workbookViewId="0">
      <pane xSplit="1" ySplit="6" topLeftCell="B72" activePane="bottomRight" state="frozen"/>
      <selection activeCell="A2" sqref="A2"/>
      <selection pane="topRight" activeCell="B2" sqref="B2"/>
      <selection pane="bottomLeft" activeCell="A8" sqref="A8"/>
      <selection pane="bottomRight" activeCell="C7" sqref="C7"/>
    </sheetView>
  </sheetViews>
  <sheetFormatPr defaultRowHeight="15" x14ac:dyDescent="0.25"/>
  <cols>
    <col min="1" max="1" width="10" customWidth="1"/>
    <col min="2" max="3" width="50.85546875" customWidth="1"/>
    <col min="4" max="4" width="30.5703125" customWidth="1"/>
    <col min="5" max="5" width="16.5703125" customWidth="1"/>
    <col min="6" max="6" width="16" customWidth="1"/>
    <col min="7" max="7" width="13.5703125" customWidth="1"/>
    <col min="8" max="8" width="15.42578125" customWidth="1"/>
    <col min="9" max="9" width="19.85546875" customWidth="1"/>
    <col min="10" max="10" width="19" bestFit="1" customWidth="1"/>
    <col min="11" max="11" width="16.85546875" bestFit="1" customWidth="1"/>
    <col min="12" max="12" width="20.85546875" customWidth="1"/>
    <col min="15" max="15" width="13.7109375" bestFit="1" customWidth="1"/>
    <col min="18" max="18" width="20.85546875" customWidth="1"/>
  </cols>
  <sheetData>
    <row r="2" spans="1:12" s="1" customFormat="1" ht="21" customHeight="1" x14ac:dyDescent="0.35">
      <c r="A2" s="553" t="s">
        <v>48</v>
      </c>
      <c r="B2" s="553"/>
      <c r="C2" s="553"/>
      <c r="D2" s="553"/>
      <c r="E2" s="553"/>
      <c r="F2" s="553"/>
      <c r="G2" s="553"/>
      <c r="H2" s="553"/>
      <c r="I2" s="553"/>
      <c r="J2" s="553"/>
      <c r="K2" s="2"/>
      <c r="L2" s="2"/>
    </row>
    <row r="3" spans="1:12" s="1" customFormat="1" ht="21" customHeight="1" x14ac:dyDescent="0.35">
      <c r="A3" s="554" t="s">
        <v>154</v>
      </c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2"/>
    </row>
    <row r="4" spans="1:12" s="1" customFormat="1" ht="24.75" customHeight="1" x14ac:dyDescent="0.35">
      <c r="A4" s="554" t="s">
        <v>250</v>
      </c>
      <c r="B4" s="554"/>
      <c r="C4" s="554"/>
      <c r="D4" s="554"/>
      <c r="E4" s="3"/>
      <c r="F4" s="4"/>
      <c r="G4" s="4"/>
      <c r="H4" s="2"/>
      <c r="I4" s="2"/>
      <c r="J4" s="2"/>
      <c r="K4" s="2"/>
      <c r="L4" s="2"/>
    </row>
    <row r="5" spans="1:12" s="1" customFormat="1" ht="15" customHeight="1" x14ac:dyDescent="0.25">
      <c r="A5" s="5"/>
      <c r="B5" s="6"/>
      <c r="C5" s="6"/>
      <c r="D5" s="6"/>
      <c r="E5" s="7"/>
      <c r="F5" s="6"/>
      <c r="G5" s="6"/>
      <c r="H5" s="6"/>
      <c r="I5" s="6"/>
      <c r="J5" s="6"/>
      <c r="K5" s="6"/>
      <c r="L5" s="8"/>
    </row>
    <row r="6" spans="1:12" s="1" customFormat="1" ht="17.25" customHeight="1" thickBot="1" x14ac:dyDescent="0.3">
      <c r="A6" s="5"/>
      <c r="B6" s="184"/>
      <c r="C6" s="328"/>
      <c r="D6" s="6"/>
      <c r="E6" s="7"/>
      <c r="F6" s="6"/>
      <c r="G6" s="6"/>
      <c r="H6" s="6"/>
      <c r="I6" s="6"/>
      <c r="J6" s="6"/>
      <c r="K6" s="6"/>
      <c r="L6" s="8"/>
    </row>
    <row r="7" spans="1:12" s="9" customFormat="1" ht="69.75" customHeight="1" thickBot="1" x14ac:dyDescent="0.3">
      <c r="A7" s="201" t="s">
        <v>41</v>
      </c>
      <c r="B7" s="353" t="s">
        <v>50</v>
      </c>
      <c r="C7" s="356" t="s">
        <v>4</v>
      </c>
      <c r="D7" s="354" t="s">
        <v>49</v>
      </c>
      <c r="E7" s="203" t="s">
        <v>45</v>
      </c>
      <c r="F7" s="202" t="s">
        <v>394</v>
      </c>
      <c r="G7" s="202" t="s">
        <v>42</v>
      </c>
      <c r="H7" s="202" t="s">
        <v>46</v>
      </c>
      <c r="I7" s="202" t="s">
        <v>43</v>
      </c>
      <c r="J7" s="202" t="s">
        <v>44</v>
      </c>
      <c r="K7" s="202" t="s">
        <v>47</v>
      </c>
      <c r="L7" s="204" t="s">
        <v>11</v>
      </c>
    </row>
    <row r="8" spans="1:12" s="1" customFormat="1" ht="24.95" customHeight="1" x14ac:dyDescent="0.25">
      <c r="A8" s="555">
        <v>1</v>
      </c>
      <c r="B8" s="552" t="s">
        <v>162</v>
      </c>
      <c r="C8" s="355" t="s">
        <v>314</v>
      </c>
      <c r="D8" s="560"/>
      <c r="E8" s="546">
        <v>24</v>
      </c>
      <c r="F8" s="548"/>
      <c r="G8" s="58" t="s">
        <v>6</v>
      </c>
      <c r="H8" s="56"/>
      <c r="I8" s="179">
        <v>7200000</v>
      </c>
      <c r="J8" s="57"/>
      <c r="K8" s="57"/>
      <c r="L8" s="179">
        <f>SUM(I8:K8)</f>
        <v>7200000</v>
      </c>
    </row>
    <row r="9" spans="1:12" s="1" customFormat="1" ht="24.95" customHeight="1" x14ac:dyDescent="0.25">
      <c r="A9" s="556"/>
      <c r="B9" s="552"/>
      <c r="C9" s="322"/>
      <c r="D9" s="561"/>
      <c r="E9" s="547"/>
      <c r="F9" s="549"/>
      <c r="G9" s="58" t="s">
        <v>10</v>
      </c>
      <c r="H9" s="56"/>
      <c r="I9" s="179"/>
      <c r="J9" s="57"/>
      <c r="K9" s="57"/>
      <c r="L9" s="179"/>
    </row>
    <row r="10" spans="1:12" s="10" customFormat="1" ht="24.95" customHeight="1" x14ac:dyDescent="0.25">
      <c r="A10" s="555">
        <f>A8+1</f>
        <v>2</v>
      </c>
      <c r="B10" s="552" t="s">
        <v>238</v>
      </c>
      <c r="C10" s="321" t="s">
        <v>315</v>
      </c>
      <c r="D10" s="560"/>
      <c r="E10" s="546">
        <v>163</v>
      </c>
      <c r="F10" s="548"/>
      <c r="G10" s="58" t="s">
        <v>6</v>
      </c>
      <c r="H10" s="57"/>
      <c r="I10" s="179">
        <v>20000000</v>
      </c>
      <c r="J10" s="57"/>
      <c r="K10" s="57"/>
      <c r="L10" s="179">
        <f>SUM(I10:K10)</f>
        <v>20000000</v>
      </c>
    </row>
    <row r="11" spans="1:12" s="10" customFormat="1" ht="24.95" customHeight="1" x14ac:dyDescent="0.25">
      <c r="A11" s="556"/>
      <c r="B11" s="552"/>
      <c r="C11" s="322"/>
      <c r="D11" s="561"/>
      <c r="E11" s="547"/>
      <c r="F11" s="549"/>
      <c r="G11" s="58" t="s">
        <v>10</v>
      </c>
      <c r="H11" s="57"/>
      <c r="I11" s="179"/>
      <c r="J11" s="57"/>
      <c r="K11" s="57"/>
      <c r="L11" s="179">
        <f>SUM(I11:K11)</f>
        <v>0</v>
      </c>
    </row>
    <row r="12" spans="1:12" s="10" customFormat="1" ht="30.75" customHeight="1" x14ac:dyDescent="0.25">
      <c r="A12" s="555">
        <f t="shared" ref="A12" si="0">A10+1</f>
        <v>3</v>
      </c>
      <c r="B12" s="552" t="s">
        <v>163</v>
      </c>
      <c r="C12" s="320" t="s">
        <v>316</v>
      </c>
      <c r="D12" s="552"/>
      <c r="E12" s="546"/>
      <c r="F12" s="548"/>
      <c r="G12" s="58" t="s">
        <v>6</v>
      </c>
      <c r="H12" s="57"/>
      <c r="I12" s="179">
        <v>43000000</v>
      </c>
      <c r="J12" s="57"/>
      <c r="K12" s="57"/>
      <c r="L12" s="179">
        <f>SUM(I12:K12)</f>
        <v>43000000</v>
      </c>
    </row>
    <row r="13" spans="1:12" s="10" customFormat="1" ht="30.75" customHeight="1" x14ac:dyDescent="0.25">
      <c r="A13" s="556"/>
      <c r="B13" s="552"/>
      <c r="C13" s="320"/>
      <c r="D13" s="552"/>
      <c r="E13" s="547"/>
      <c r="F13" s="549"/>
      <c r="G13" s="58" t="s">
        <v>10</v>
      </c>
      <c r="H13" s="57"/>
      <c r="I13" s="177"/>
      <c r="J13" s="57"/>
      <c r="K13" s="57"/>
      <c r="L13" s="179"/>
    </row>
    <row r="14" spans="1:12" s="10" customFormat="1" ht="30.75" customHeight="1" x14ac:dyDescent="0.25">
      <c r="A14" s="555">
        <f t="shared" ref="A14" si="1">A12+1</f>
        <v>4</v>
      </c>
      <c r="B14" s="552" t="s">
        <v>198</v>
      </c>
      <c r="C14" s="320" t="s">
        <v>317</v>
      </c>
      <c r="D14" s="552"/>
      <c r="E14" s="550">
        <v>110</v>
      </c>
      <c r="F14" s="548"/>
      <c r="G14" s="58" t="s">
        <v>6</v>
      </c>
      <c r="H14" s="57"/>
      <c r="I14" s="177">
        <v>15000000</v>
      </c>
      <c r="J14" s="57"/>
      <c r="K14" s="57"/>
      <c r="L14" s="179">
        <f>SUM(I14:K14)</f>
        <v>15000000</v>
      </c>
    </row>
    <row r="15" spans="1:12" s="10" customFormat="1" ht="30.75" customHeight="1" x14ac:dyDescent="0.25">
      <c r="A15" s="556"/>
      <c r="B15" s="552"/>
      <c r="C15" s="320"/>
      <c r="D15" s="552"/>
      <c r="E15" s="551"/>
      <c r="F15" s="549"/>
      <c r="G15" s="58" t="s">
        <v>10</v>
      </c>
      <c r="H15" s="57"/>
      <c r="I15" s="57"/>
      <c r="J15" s="57"/>
      <c r="K15" s="57"/>
      <c r="L15" s="179"/>
    </row>
    <row r="16" spans="1:12" s="10" customFormat="1" ht="30.75" customHeight="1" x14ac:dyDescent="0.25">
      <c r="A16" s="555">
        <f t="shared" ref="A16" si="2">A14+1</f>
        <v>5</v>
      </c>
      <c r="B16" s="552" t="s">
        <v>225</v>
      </c>
      <c r="C16" s="320" t="s">
        <v>318</v>
      </c>
      <c r="D16" s="552" t="s">
        <v>481</v>
      </c>
      <c r="E16" s="546">
        <v>9</v>
      </c>
      <c r="F16" s="546">
        <v>3</v>
      </c>
      <c r="G16" s="58" t="s">
        <v>6</v>
      </c>
      <c r="H16" s="307"/>
      <c r="I16" s="307">
        <v>900000</v>
      </c>
      <c r="J16" s="307">
        <v>117000</v>
      </c>
      <c r="K16" s="307">
        <v>96000</v>
      </c>
      <c r="L16" s="177">
        <f>SUM(I16:K16)</f>
        <v>1113000</v>
      </c>
    </row>
    <row r="17" spans="1:15" s="10" customFormat="1" ht="30.75" customHeight="1" x14ac:dyDescent="0.25">
      <c r="A17" s="556"/>
      <c r="B17" s="552"/>
      <c r="C17" s="320"/>
      <c r="D17" s="552"/>
      <c r="E17" s="547"/>
      <c r="F17" s="547"/>
      <c r="G17" s="58" t="s">
        <v>10</v>
      </c>
      <c r="H17" s="56"/>
      <c r="I17" s="56"/>
      <c r="J17" s="56"/>
      <c r="K17" s="56"/>
      <c r="L17" s="178"/>
    </row>
    <row r="18" spans="1:15" s="10" customFormat="1" ht="30.75" customHeight="1" x14ac:dyDescent="0.25">
      <c r="A18" s="555">
        <f t="shared" ref="A18" si="3">A16+1</f>
        <v>6</v>
      </c>
      <c r="B18" s="552" t="s">
        <v>395</v>
      </c>
      <c r="C18" s="332" t="s">
        <v>396</v>
      </c>
      <c r="D18" s="560" t="s">
        <v>397</v>
      </c>
      <c r="E18" s="546">
        <v>2</v>
      </c>
      <c r="F18" s="546">
        <v>5</v>
      </c>
      <c r="G18" s="58" t="s">
        <v>6</v>
      </c>
      <c r="H18" s="56"/>
      <c r="I18" s="57">
        <v>250000</v>
      </c>
      <c r="J18" s="57">
        <v>32500</v>
      </c>
      <c r="K18" s="57">
        <v>18000</v>
      </c>
      <c r="L18" s="179">
        <f>SUM(I18:K18)</f>
        <v>300500</v>
      </c>
    </row>
    <row r="19" spans="1:15" s="10" customFormat="1" ht="30.75" customHeight="1" x14ac:dyDescent="0.25">
      <c r="A19" s="556"/>
      <c r="B19" s="552"/>
      <c r="C19" s="322"/>
      <c r="D19" s="561"/>
      <c r="E19" s="547"/>
      <c r="F19" s="547"/>
      <c r="G19" s="58" t="s">
        <v>10</v>
      </c>
      <c r="H19" s="56"/>
      <c r="I19" s="57"/>
      <c r="J19" s="57"/>
      <c r="K19" s="57"/>
      <c r="L19" s="179"/>
    </row>
    <row r="20" spans="1:15" s="10" customFormat="1" ht="30.75" customHeight="1" x14ac:dyDescent="0.25">
      <c r="A20" s="555">
        <f t="shared" ref="A20" si="4">A18+1</f>
        <v>7</v>
      </c>
      <c r="B20" s="552" t="s">
        <v>226</v>
      </c>
      <c r="C20" s="321" t="s">
        <v>398</v>
      </c>
      <c r="D20" s="560" t="s">
        <v>219</v>
      </c>
      <c r="E20" s="546">
        <v>3</v>
      </c>
      <c r="F20" s="546">
        <v>5</v>
      </c>
      <c r="G20" s="58" t="s">
        <v>6</v>
      </c>
      <c r="H20" s="57"/>
      <c r="I20" s="57">
        <v>375000</v>
      </c>
      <c r="J20" s="57">
        <v>29250</v>
      </c>
      <c r="K20" s="57">
        <v>20250</v>
      </c>
      <c r="L20" s="179">
        <f>SUM(I20:K20)</f>
        <v>424500</v>
      </c>
    </row>
    <row r="21" spans="1:15" s="10" customFormat="1" ht="30.75" customHeight="1" x14ac:dyDescent="0.25">
      <c r="A21" s="556"/>
      <c r="B21" s="552"/>
      <c r="C21" s="322"/>
      <c r="D21" s="561"/>
      <c r="E21" s="547"/>
      <c r="F21" s="547"/>
      <c r="G21" s="58" t="s">
        <v>10</v>
      </c>
      <c r="H21" s="57"/>
      <c r="I21" s="57"/>
      <c r="J21" s="57"/>
      <c r="K21" s="57"/>
      <c r="L21" s="179"/>
    </row>
    <row r="22" spans="1:15" s="10" customFormat="1" ht="30.75" customHeight="1" x14ac:dyDescent="0.25">
      <c r="A22" s="555">
        <f t="shared" ref="A22" si="5">A20+1</f>
        <v>8</v>
      </c>
      <c r="B22" s="552" t="s">
        <v>399</v>
      </c>
      <c r="C22" s="331" t="s">
        <v>400</v>
      </c>
      <c r="D22" s="552" t="s">
        <v>215</v>
      </c>
      <c r="E22" s="546">
        <v>2</v>
      </c>
      <c r="F22" s="546">
        <v>5</v>
      </c>
      <c r="G22" s="58" t="s">
        <v>6</v>
      </c>
      <c r="H22" s="57"/>
      <c r="I22" s="57">
        <v>250000</v>
      </c>
      <c r="J22" s="57">
        <v>19500</v>
      </c>
      <c r="K22" s="57">
        <v>13500</v>
      </c>
      <c r="L22" s="179">
        <f>SUM(I22:K22)</f>
        <v>283000</v>
      </c>
    </row>
    <row r="23" spans="1:15" s="10" customFormat="1" ht="30.75" customHeight="1" x14ac:dyDescent="0.25">
      <c r="A23" s="556"/>
      <c r="B23" s="552"/>
      <c r="C23" s="320"/>
      <c r="D23" s="552"/>
      <c r="E23" s="547"/>
      <c r="F23" s="547"/>
      <c r="G23" s="58" t="s">
        <v>10</v>
      </c>
      <c r="H23" s="57"/>
      <c r="I23" s="57"/>
      <c r="J23" s="57"/>
      <c r="K23" s="57"/>
      <c r="L23" s="179"/>
    </row>
    <row r="24" spans="1:15" s="10" customFormat="1" ht="30.75" customHeight="1" x14ac:dyDescent="0.25">
      <c r="A24" s="555">
        <f t="shared" ref="A24" si="6">A22+1</f>
        <v>9</v>
      </c>
      <c r="B24" s="552" t="s">
        <v>401</v>
      </c>
      <c r="C24" s="331" t="s">
        <v>402</v>
      </c>
      <c r="D24" s="552" t="s">
        <v>216</v>
      </c>
      <c r="E24" s="546">
        <v>3</v>
      </c>
      <c r="F24" s="546">
        <v>4</v>
      </c>
      <c r="G24" s="58" t="s">
        <v>6</v>
      </c>
      <c r="H24" s="57"/>
      <c r="I24" s="57">
        <v>300000</v>
      </c>
      <c r="J24" s="57">
        <v>23400</v>
      </c>
      <c r="K24" s="57">
        <v>20250</v>
      </c>
      <c r="L24" s="179">
        <f>SUM(I24:K24)</f>
        <v>343650</v>
      </c>
    </row>
    <row r="25" spans="1:15" s="10" customFormat="1" ht="30.75" customHeight="1" x14ac:dyDescent="0.25">
      <c r="A25" s="556"/>
      <c r="B25" s="552"/>
      <c r="C25" s="320"/>
      <c r="D25" s="552"/>
      <c r="E25" s="547"/>
      <c r="F25" s="547"/>
      <c r="G25" s="58" t="s">
        <v>10</v>
      </c>
      <c r="H25" s="57"/>
      <c r="I25" s="57"/>
      <c r="J25" s="57"/>
      <c r="K25" s="57"/>
      <c r="L25" s="179"/>
    </row>
    <row r="26" spans="1:15" s="10" customFormat="1" ht="30.75" customHeight="1" x14ac:dyDescent="0.25">
      <c r="A26" s="555">
        <f t="shared" ref="A26" si="7">A24+1</f>
        <v>10</v>
      </c>
      <c r="B26" s="552" t="s">
        <v>403</v>
      </c>
      <c r="C26" s="320" t="s">
        <v>404</v>
      </c>
      <c r="D26" s="552" t="s">
        <v>217</v>
      </c>
      <c r="E26" s="546">
        <v>2</v>
      </c>
      <c r="F26" s="546">
        <v>3</v>
      </c>
      <c r="G26" s="58" t="s">
        <v>6</v>
      </c>
      <c r="H26" s="57"/>
      <c r="I26" s="57">
        <v>225000</v>
      </c>
      <c r="J26" s="57">
        <v>15600</v>
      </c>
      <c r="K26" s="57">
        <v>18000</v>
      </c>
      <c r="L26" s="179">
        <f>SUM(I26:K26)</f>
        <v>258600</v>
      </c>
    </row>
    <row r="27" spans="1:15" s="10" customFormat="1" ht="30.75" customHeight="1" x14ac:dyDescent="0.25">
      <c r="A27" s="556"/>
      <c r="B27" s="552"/>
      <c r="C27" s="320"/>
      <c r="D27" s="552"/>
      <c r="E27" s="547"/>
      <c r="F27" s="547"/>
      <c r="G27" s="58" t="s">
        <v>10</v>
      </c>
      <c r="H27" s="57"/>
      <c r="I27" s="57"/>
      <c r="J27" s="57"/>
      <c r="K27" s="57"/>
      <c r="L27" s="179"/>
    </row>
    <row r="28" spans="1:15" s="10" customFormat="1" ht="30.75" customHeight="1" x14ac:dyDescent="0.25">
      <c r="A28" s="555">
        <f t="shared" ref="A28" si="8">A26+1</f>
        <v>11</v>
      </c>
      <c r="B28" s="552" t="s">
        <v>220</v>
      </c>
      <c r="C28" s="320" t="s">
        <v>405</v>
      </c>
      <c r="D28" s="552" t="s">
        <v>216</v>
      </c>
      <c r="E28" s="546">
        <v>1</v>
      </c>
      <c r="F28" s="546">
        <v>5</v>
      </c>
      <c r="G28" s="58" t="s">
        <v>6</v>
      </c>
      <c r="H28" s="57"/>
      <c r="I28" s="57">
        <v>125000</v>
      </c>
      <c r="J28" s="57">
        <v>9750</v>
      </c>
      <c r="K28" s="57">
        <v>6750</v>
      </c>
      <c r="L28" s="179">
        <f>SUM(I28:K28)</f>
        <v>141500</v>
      </c>
    </row>
    <row r="29" spans="1:15" s="10" customFormat="1" ht="30.75" customHeight="1" x14ac:dyDescent="0.25">
      <c r="A29" s="556"/>
      <c r="B29" s="552"/>
      <c r="C29" s="320"/>
      <c r="D29" s="552"/>
      <c r="E29" s="547"/>
      <c r="F29" s="547"/>
      <c r="G29" s="58" t="s">
        <v>10</v>
      </c>
      <c r="H29" s="57"/>
      <c r="I29" s="57"/>
      <c r="J29" s="57"/>
      <c r="K29" s="57"/>
      <c r="L29" s="179"/>
    </row>
    <row r="30" spans="1:15" s="9" customFormat="1" ht="24.95" customHeight="1" x14ac:dyDescent="0.25">
      <c r="A30" s="555">
        <f t="shared" ref="A30" si="9">A28+1</f>
        <v>12</v>
      </c>
      <c r="B30" s="552" t="s">
        <v>224</v>
      </c>
      <c r="C30" s="320" t="s">
        <v>406</v>
      </c>
      <c r="D30" s="552" t="s">
        <v>214</v>
      </c>
      <c r="E30" s="546">
        <v>4</v>
      </c>
      <c r="F30" s="546">
        <v>4</v>
      </c>
      <c r="G30" s="58" t="s">
        <v>6</v>
      </c>
      <c r="H30" s="57"/>
      <c r="I30" s="57">
        <v>400000</v>
      </c>
      <c r="J30" s="57">
        <v>31200</v>
      </c>
      <c r="K30" s="57">
        <v>27000</v>
      </c>
      <c r="L30" s="179">
        <f>SUM(I30:K30)</f>
        <v>458200</v>
      </c>
    </row>
    <row r="31" spans="1:15" s="9" customFormat="1" ht="24.95" customHeight="1" x14ac:dyDescent="0.25">
      <c r="A31" s="556"/>
      <c r="B31" s="552"/>
      <c r="C31" s="320"/>
      <c r="D31" s="552"/>
      <c r="E31" s="547"/>
      <c r="F31" s="547"/>
      <c r="G31" s="58" t="s">
        <v>10</v>
      </c>
      <c r="H31" s="57"/>
      <c r="I31" s="57"/>
      <c r="J31" s="57"/>
      <c r="K31" s="57"/>
      <c r="L31" s="179"/>
      <c r="O31" s="11"/>
    </row>
    <row r="32" spans="1:15" s="311" customFormat="1" ht="25.5" customHeight="1" x14ac:dyDescent="0.25">
      <c r="A32" s="555">
        <f t="shared" ref="A32" si="10">A30+1</f>
        <v>13</v>
      </c>
      <c r="B32" s="557" t="s">
        <v>407</v>
      </c>
      <c r="C32" s="323" t="s">
        <v>408</v>
      </c>
      <c r="D32" s="557" t="s">
        <v>409</v>
      </c>
      <c r="E32" s="562">
        <v>3</v>
      </c>
      <c r="F32" s="546">
        <v>5</v>
      </c>
      <c r="G32" s="308" t="s">
        <v>6</v>
      </c>
      <c r="H32" s="317"/>
      <c r="I32" s="317">
        <v>375000</v>
      </c>
      <c r="J32" s="317">
        <v>29250</v>
      </c>
      <c r="K32" s="317">
        <v>20250</v>
      </c>
      <c r="L32" s="313">
        <f>SUM(I32:K32)</f>
        <v>424500</v>
      </c>
    </row>
    <row r="33" spans="1:12" s="316" customFormat="1" ht="21" customHeight="1" x14ac:dyDescent="0.25">
      <c r="A33" s="556"/>
      <c r="B33" s="557"/>
      <c r="C33" s="323"/>
      <c r="D33" s="557"/>
      <c r="E33" s="563"/>
      <c r="F33" s="547"/>
      <c r="G33" s="308" t="s">
        <v>10</v>
      </c>
      <c r="H33" s="317"/>
      <c r="I33" s="317"/>
      <c r="J33" s="317"/>
      <c r="K33" s="317"/>
      <c r="L33" s="313"/>
    </row>
    <row r="34" spans="1:12" ht="21" customHeight="1" x14ac:dyDescent="0.25">
      <c r="A34" s="555">
        <f t="shared" ref="A34" si="11">A32+1</f>
        <v>14</v>
      </c>
      <c r="B34" s="552" t="s">
        <v>410</v>
      </c>
      <c r="C34" s="320" t="s">
        <v>411</v>
      </c>
      <c r="D34" s="552" t="s">
        <v>412</v>
      </c>
      <c r="E34" s="546">
        <v>2</v>
      </c>
      <c r="F34" s="546">
        <v>3</v>
      </c>
      <c r="G34" s="58" t="s">
        <v>6</v>
      </c>
      <c r="H34" s="57"/>
      <c r="I34" s="57">
        <v>200000</v>
      </c>
      <c r="J34" s="57">
        <v>11700</v>
      </c>
      <c r="K34" s="57">
        <v>13500</v>
      </c>
      <c r="L34" s="179">
        <f>SUM(I34:K34)</f>
        <v>225200</v>
      </c>
    </row>
    <row r="35" spans="1:12" ht="20.25" customHeight="1" x14ac:dyDescent="0.25">
      <c r="A35" s="556"/>
      <c r="B35" s="552"/>
      <c r="C35" s="320"/>
      <c r="D35" s="552"/>
      <c r="E35" s="547"/>
      <c r="F35" s="547"/>
      <c r="G35" s="58" t="s">
        <v>10</v>
      </c>
      <c r="H35" s="57"/>
      <c r="I35" s="57"/>
      <c r="J35" s="57"/>
      <c r="K35" s="57"/>
      <c r="L35" s="179"/>
    </row>
    <row r="36" spans="1:12" ht="18" x14ac:dyDescent="0.25">
      <c r="A36" s="555">
        <f t="shared" ref="A36" si="12">A34+1</f>
        <v>15</v>
      </c>
      <c r="B36" s="552" t="s">
        <v>413</v>
      </c>
      <c r="C36" s="320" t="s">
        <v>414</v>
      </c>
      <c r="D36" s="552" t="s">
        <v>415</v>
      </c>
      <c r="E36" s="546">
        <v>3</v>
      </c>
      <c r="F36" s="546">
        <v>3</v>
      </c>
      <c r="G36" s="58" t="s">
        <v>6</v>
      </c>
      <c r="H36" s="57"/>
      <c r="I36" s="57">
        <v>225000</v>
      </c>
      <c r="J36" s="57">
        <v>17550</v>
      </c>
      <c r="K36" s="57">
        <v>20250</v>
      </c>
      <c r="L36" s="179">
        <f>SUM(I36:K36)</f>
        <v>262800</v>
      </c>
    </row>
    <row r="37" spans="1:12" ht="18" x14ac:dyDescent="0.25">
      <c r="A37" s="556"/>
      <c r="B37" s="552"/>
      <c r="C37" s="320"/>
      <c r="D37" s="552"/>
      <c r="E37" s="547"/>
      <c r="F37" s="547"/>
      <c r="G37" s="58" t="s">
        <v>10</v>
      </c>
      <c r="H37" s="57"/>
      <c r="I37" s="57"/>
      <c r="J37" s="57"/>
      <c r="K37" s="57"/>
      <c r="L37" s="179"/>
    </row>
    <row r="38" spans="1:12" ht="18" x14ac:dyDescent="0.25">
      <c r="A38" s="555">
        <f t="shared" ref="A38" si="13">A36+1</f>
        <v>16</v>
      </c>
      <c r="B38" s="552" t="s">
        <v>416</v>
      </c>
      <c r="C38" s="320" t="s">
        <v>417</v>
      </c>
      <c r="D38" s="552" t="s">
        <v>418</v>
      </c>
      <c r="E38" s="546">
        <v>3</v>
      </c>
      <c r="F38" s="546">
        <v>5</v>
      </c>
      <c r="G38" s="58" t="s">
        <v>6</v>
      </c>
      <c r="H38" s="57"/>
      <c r="I38" s="57">
        <v>375000</v>
      </c>
      <c r="J38" s="57">
        <v>22750</v>
      </c>
      <c r="K38" s="57">
        <v>15750</v>
      </c>
      <c r="L38" s="179">
        <f>SUM(I38:K38)</f>
        <v>413500</v>
      </c>
    </row>
    <row r="39" spans="1:12" ht="18" x14ac:dyDescent="0.25">
      <c r="A39" s="556"/>
      <c r="B39" s="552"/>
      <c r="C39" s="320"/>
      <c r="D39" s="552"/>
      <c r="E39" s="547"/>
      <c r="F39" s="547"/>
      <c r="G39" s="58" t="s">
        <v>10</v>
      </c>
      <c r="H39" s="57"/>
      <c r="I39" s="57"/>
      <c r="J39" s="57"/>
      <c r="K39" s="57"/>
      <c r="L39" s="179"/>
    </row>
    <row r="40" spans="1:12" ht="18" x14ac:dyDescent="0.25">
      <c r="A40" s="555">
        <f t="shared" ref="A40" si="14">A38+1</f>
        <v>17</v>
      </c>
      <c r="B40" s="552" t="s">
        <v>419</v>
      </c>
      <c r="C40" s="320" t="s">
        <v>420</v>
      </c>
      <c r="D40" s="552" t="s">
        <v>218</v>
      </c>
      <c r="E40" s="546">
        <v>2</v>
      </c>
      <c r="F40" s="546">
        <v>5</v>
      </c>
      <c r="G40" s="58" t="s">
        <v>6</v>
      </c>
      <c r="H40" s="57"/>
      <c r="I40" s="57">
        <v>250000</v>
      </c>
      <c r="J40" s="57">
        <v>19500</v>
      </c>
      <c r="K40" s="57">
        <v>13500</v>
      </c>
      <c r="L40" s="179">
        <f>SUM(I40:K40)</f>
        <v>283000</v>
      </c>
    </row>
    <row r="41" spans="1:12" ht="18" x14ac:dyDescent="0.25">
      <c r="A41" s="556"/>
      <c r="B41" s="552"/>
      <c r="C41" s="320"/>
      <c r="D41" s="552"/>
      <c r="E41" s="547"/>
      <c r="F41" s="547"/>
      <c r="G41" s="58" t="s">
        <v>10</v>
      </c>
      <c r="H41" s="57"/>
      <c r="I41" s="57"/>
      <c r="J41" s="57"/>
      <c r="K41" s="57"/>
      <c r="L41" s="179"/>
    </row>
    <row r="42" spans="1:12" ht="18" x14ac:dyDescent="0.25">
      <c r="A42" s="555">
        <f t="shared" ref="A42" si="15">A40+1</f>
        <v>18</v>
      </c>
      <c r="B42" s="552" t="s">
        <v>421</v>
      </c>
      <c r="C42" s="320" t="s">
        <v>422</v>
      </c>
      <c r="D42" s="552" t="s">
        <v>423</v>
      </c>
      <c r="E42" s="546">
        <v>1</v>
      </c>
      <c r="F42" s="546">
        <v>3</v>
      </c>
      <c r="G42" s="58" t="s">
        <v>6</v>
      </c>
      <c r="H42" s="57"/>
      <c r="I42" s="57">
        <v>75000</v>
      </c>
      <c r="J42" s="57">
        <v>5850</v>
      </c>
      <c r="K42" s="57">
        <v>6750</v>
      </c>
      <c r="L42" s="179">
        <f>SUM(I42:K42)</f>
        <v>87600</v>
      </c>
    </row>
    <row r="43" spans="1:12" ht="18" x14ac:dyDescent="0.25">
      <c r="A43" s="556"/>
      <c r="B43" s="552"/>
      <c r="C43" s="320"/>
      <c r="D43" s="552"/>
      <c r="E43" s="547"/>
      <c r="F43" s="547"/>
      <c r="G43" s="58" t="s">
        <v>10</v>
      </c>
      <c r="H43" s="57"/>
      <c r="I43" s="57"/>
      <c r="J43" s="57"/>
      <c r="K43" s="57"/>
      <c r="L43" s="179"/>
    </row>
    <row r="44" spans="1:12" ht="18" x14ac:dyDescent="0.25">
      <c r="A44" s="555">
        <f t="shared" ref="A44" si="16">A42+1</f>
        <v>19</v>
      </c>
      <c r="B44" s="552" t="s">
        <v>424</v>
      </c>
      <c r="C44" s="320" t="s">
        <v>425</v>
      </c>
      <c r="D44" s="552" t="s">
        <v>426</v>
      </c>
      <c r="E44" s="546">
        <v>2</v>
      </c>
      <c r="F44" s="351">
        <v>2</v>
      </c>
      <c r="G44" s="58" t="s">
        <v>6</v>
      </c>
      <c r="H44" s="57"/>
      <c r="I44" s="57">
        <v>100000</v>
      </c>
      <c r="J44" s="57">
        <v>7800</v>
      </c>
      <c r="K44" s="57">
        <v>13500</v>
      </c>
      <c r="L44" s="179">
        <f>SUM(I44:K44)</f>
        <v>121300</v>
      </c>
    </row>
    <row r="45" spans="1:12" ht="18" x14ac:dyDescent="0.25">
      <c r="A45" s="556"/>
      <c r="B45" s="552"/>
      <c r="C45" s="320"/>
      <c r="D45" s="552"/>
      <c r="E45" s="547"/>
      <c r="F45" s="352"/>
      <c r="G45" s="58" t="s">
        <v>10</v>
      </c>
      <c r="H45" s="57"/>
      <c r="I45" s="57"/>
      <c r="J45" s="57"/>
      <c r="K45" s="57"/>
      <c r="L45" s="179"/>
    </row>
    <row r="46" spans="1:12" ht="18" x14ac:dyDescent="0.25">
      <c r="A46" s="555">
        <f t="shared" ref="A46" si="17">A44+1</f>
        <v>20</v>
      </c>
      <c r="B46" s="552" t="s">
        <v>227</v>
      </c>
      <c r="C46" s="320" t="s">
        <v>428</v>
      </c>
      <c r="D46" s="552" t="s">
        <v>213</v>
      </c>
      <c r="E46" s="546">
        <v>1</v>
      </c>
      <c r="F46" s="546">
        <v>4</v>
      </c>
      <c r="G46" s="58" t="s">
        <v>6</v>
      </c>
      <c r="H46" s="307"/>
      <c r="I46" s="307">
        <v>125000</v>
      </c>
      <c r="J46" s="307">
        <v>7800</v>
      </c>
      <c r="K46" s="307">
        <v>6750</v>
      </c>
      <c r="L46" s="177">
        <f>SUM(I46:K46)</f>
        <v>139550</v>
      </c>
    </row>
    <row r="47" spans="1:12" ht="18" x14ac:dyDescent="0.25">
      <c r="A47" s="556"/>
      <c r="B47" s="552"/>
      <c r="C47" s="320"/>
      <c r="D47" s="552"/>
      <c r="E47" s="547"/>
      <c r="F47" s="547"/>
      <c r="G47" s="58" t="s">
        <v>10</v>
      </c>
      <c r="H47" s="307"/>
      <c r="I47" s="307"/>
      <c r="J47" s="307"/>
      <c r="K47" s="307"/>
      <c r="L47" s="177"/>
    </row>
    <row r="48" spans="1:12" ht="18" x14ac:dyDescent="0.25">
      <c r="A48" s="555">
        <f t="shared" ref="A48" si="18">A46+1</f>
        <v>21</v>
      </c>
      <c r="B48" s="552" t="s">
        <v>229</v>
      </c>
      <c r="C48" s="320" t="s">
        <v>427</v>
      </c>
      <c r="D48" s="552" t="s">
        <v>219</v>
      </c>
      <c r="E48" s="546">
        <v>1</v>
      </c>
      <c r="F48" s="546">
        <v>3</v>
      </c>
      <c r="G48" s="58" t="s">
        <v>6</v>
      </c>
      <c r="H48" s="307"/>
      <c r="I48" s="307">
        <v>75000</v>
      </c>
      <c r="J48" s="307">
        <v>5850</v>
      </c>
      <c r="K48" s="307">
        <v>6750</v>
      </c>
      <c r="L48" s="177">
        <f>SUM(I48:K48)</f>
        <v>87600</v>
      </c>
    </row>
    <row r="49" spans="1:12" ht="18" x14ac:dyDescent="0.25">
      <c r="A49" s="556"/>
      <c r="B49" s="552"/>
      <c r="C49" s="320"/>
      <c r="D49" s="552"/>
      <c r="E49" s="547"/>
      <c r="F49" s="547"/>
      <c r="G49" s="58" t="s">
        <v>10</v>
      </c>
      <c r="H49" s="307"/>
      <c r="I49" s="307"/>
      <c r="J49" s="307"/>
      <c r="K49" s="307"/>
      <c r="L49" s="177"/>
    </row>
    <row r="50" spans="1:12" ht="18" x14ac:dyDescent="0.25">
      <c r="A50" s="555">
        <f t="shared" ref="A50" si="19">A48+1</f>
        <v>22</v>
      </c>
      <c r="B50" s="552" t="s">
        <v>429</v>
      </c>
      <c r="C50" s="320" t="s">
        <v>430</v>
      </c>
      <c r="D50" s="552" t="s">
        <v>219</v>
      </c>
      <c r="E50" s="546">
        <v>3</v>
      </c>
      <c r="F50" s="546">
        <v>5</v>
      </c>
      <c r="G50" s="58" t="s">
        <v>6</v>
      </c>
      <c r="H50" s="307"/>
      <c r="I50" s="307">
        <v>375000</v>
      </c>
      <c r="J50" s="307">
        <v>22750</v>
      </c>
      <c r="K50" s="307">
        <v>15750</v>
      </c>
      <c r="L50" s="177">
        <f>SUM(I50:K50)</f>
        <v>413500</v>
      </c>
    </row>
    <row r="51" spans="1:12" ht="18" x14ac:dyDescent="0.25">
      <c r="A51" s="556"/>
      <c r="B51" s="552"/>
      <c r="C51" s="320"/>
      <c r="D51" s="552"/>
      <c r="E51" s="547"/>
      <c r="F51" s="547"/>
      <c r="G51" s="58" t="s">
        <v>10</v>
      </c>
      <c r="H51" s="307"/>
      <c r="I51" s="307"/>
      <c r="J51" s="307"/>
      <c r="K51" s="307"/>
      <c r="L51" s="177"/>
    </row>
    <row r="52" spans="1:12" ht="18" x14ac:dyDescent="0.25">
      <c r="A52" s="555">
        <f t="shared" ref="A52" si="20">A50+1</f>
        <v>23</v>
      </c>
      <c r="B52" s="552" t="s">
        <v>431</v>
      </c>
      <c r="C52" s="321" t="s">
        <v>432</v>
      </c>
      <c r="D52" s="560" t="s">
        <v>214</v>
      </c>
      <c r="E52" s="546">
        <v>3</v>
      </c>
      <c r="F52" s="546">
        <v>5</v>
      </c>
      <c r="G52" s="58" t="s">
        <v>6</v>
      </c>
      <c r="H52" s="307"/>
      <c r="I52" s="307">
        <v>375000</v>
      </c>
      <c r="J52" s="307">
        <v>19500</v>
      </c>
      <c r="K52" s="307">
        <v>13500</v>
      </c>
      <c r="L52" s="177">
        <f>SUM(I52:K52)</f>
        <v>408000</v>
      </c>
    </row>
    <row r="53" spans="1:12" ht="18" x14ac:dyDescent="0.25">
      <c r="A53" s="556"/>
      <c r="B53" s="552"/>
      <c r="C53" s="322"/>
      <c r="D53" s="561"/>
      <c r="E53" s="547"/>
      <c r="F53" s="547"/>
      <c r="G53" s="58" t="s">
        <v>10</v>
      </c>
      <c r="H53" s="307"/>
      <c r="I53" s="307"/>
      <c r="J53" s="307"/>
      <c r="K53" s="307"/>
      <c r="L53" s="179"/>
    </row>
    <row r="54" spans="1:12" ht="18" x14ac:dyDescent="0.25">
      <c r="A54" s="555">
        <f t="shared" ref="A54" si="21">A52+1</f>
        <v>24</v>
      </c>
      <c r="B54" s="552" t="s">
        <v>433</v>
      </c>
      <c r="C54" s="321" t="s">
        <v>434</v>
      </c>
      <c r="D54" s="560" t="s">
        <v>435</v>
      </c>
      <c r="E54" s="546">
        <v>1</v>
      </c>
      <c r="F54" s="546">
        <v>3</v>
      </c>
      <c r="G54" s="58" t="s">
        <v>6</v>
      </c>
      <c r="H54" s="307"/>
      <c r="I54" s="307">
        <v>100000</v>
      </c>
      <c r="J54" s="307">
        <v>3900</v>
      </c>
      <c r="K54" s="307">
        <v>4500</v>
      </c>
      <c r="L54" s="177">
        <f>SUM(I54:K54)</f>
        <v>108400</v>
      </c>
    </row>
    <row r="55" spans="1:12" ht="18" x14ac:dyDescent="0.25">
      <c r="A55" s="556"/>
      <c r="B55" s="552"/>
      <c r="C55" s="322"/>
      <c r="D55" s="561"/>
      <c r="E55" s="547"/>
      <c r="F55" s="547"/>
      <c r="G55" s="58" t="s">
        <v>10</v>
      </c>
      <c r="H55" s="307"/>
      <c r="I55" s="307"/>
      <c r="J55" s="307"/>
      <c r="K55" s="307"/>
      <c r="L55" s="179"/>
    </row>
    <row r="56" spans="1:12" ht="18" x14ac:dyDescent="0.25">
      <c r="A56" s="555">
        <f t="shared" ref="A56" si="22">A54+1</f>
        <v>25</v>
      </c>
      <c r="B56" s="552" t="s">
        <v>436</v>
      </c>
      <c r="C56" s="321" t="s">
        <v>437</v>
      </c>
      <c r="D56" s="560" t="s">
        <v>438</v>
      </c>
      <c r="E56" s="546">
        <v>3</v>
      </c>
      <c r="F56" s="546">
        <v>3</v>
      </c>
      <c r="G56" s="58" t="s">
        <v>6</v>
      </c>
      <c r="H56" s="307"/>
      <c r="I56" s="307">
        <v>225000</v>
      </c>
      <c r="J56" s="307">
        <v>11700</v>
      </c>
      <c r="K56" s="307">
        <v>13500</v>
      </c>
      <c r="L56" s="177">
        <f>SUM(I56:K56)</f>
        <v>250200</v>
      </c>
    </row>
    <row r="57" spans="1:12" ht="18" x14ac:dyDescent="0.25">
      <c r="A57" s="556"/>
      <c r="B57" s="552"/>
      <c r="C57" s="322"/>
      <c r="D57" s="561"/>
      <c r="E57" s="547"/>
      <c r="F57" s="547"/>
      <c r="G57" s="58" t="s">
        <v>10</v>
      </c>
      <c r="H57" s="307"/>
      <c r="I57" s="307"/>
      <c r="J57" s="307"/>
      <c r="K57" s="307"/>
      <c r="L57" s="177"/>
    </row>
    <row r="58" spans="1:12" ht="18" x14ac:dyDescent="0.25">
      <c r="A58" s="555">
        <f t="shared" ref="A58" si="23">A56+1</f>
        <v>26</v>
      </c>
      <c r="B58" s="552" t="s">
        <v>439</v>
      </c>
      <c r="C58" s="320" t="s">
        <v>440</v>
      </c>
      <c r="D58" s="552" t="s">
        <v>441</v>
      </c>
      <c r="E58" s="546">
        <v>7</v>
      </c>
      <c r="F58" s="546">
        <v>3</v>
      </c>
      <c r="G58" s="58" t="s">
        <v>6</v>
      </c>
      <c r="H58" s="57"/>
      <c r="I58" s="57">
        <v>525000</v>
      </c>
      <c r="J58" s="57">
        <v>27300</v>
      </c>
      <c r="K58" s="57">
        <v>31500</v>
      </c>
      <c r="L58" s="179">
        <f>SUM(I58:K58)</f>
        <v>583800</v>
      </c>
    </row>
    <row r="59" spans="1:12" ht="18" x14ac:dyDescent="0.25">
      <c r="A59" s="556"/>
      <c r="B59" s="552"/>
      <c r="C59" s="320"/>
      <c r="D59" s="552"/>
      <c r="E59" s="547"/>
      <c r="F59" s="547"/>
      <c r="G59" s="58" t="s">
        <v>10</v>
      </c>
      <c r="H59" s="57"/>
      <c r="I59" s="57"/>
      <c r="J59" s="57"/>
      <c r="K59" s="57"/>
      <c r="L59" s="179"/>
    </row>
    <row r="60" spans="1:12" s="311" customFormat="1" ht="18" customHeight="1" x14ac:dyDescent="0.25">
      <c r="A60" s="555">
        <f t="shared" ref="A60" si="24">A58+1</f>
        <v>27</v>
      </c>
      <c r="B60" s="557" t="s">
        <v>223</v>
      </c>
      <c r="C60" s="324" t="s">
        <v>442</v>
      </c>
      <c r="D60" s="558" t="s">
        <v>214</v>
      </c>
      <c r="E60" s="546">
        <v>20</v>
      </c>
      <c r="F60" s="546">
        <v>3</v>
      </c>
      <c r="G60" s="308" t="s">
        <v>6</v>
      </c>
      <c r="H60" s="309"/>
      <c r="I60" s="309">
        <v>1500000</v>
      </c>
      <c r="J60" s="309">
        <v>78000</v>
      </c>
      <c r="K60" s="309">
        <v>90000</v>
      </c>
      <c r="L60" s="310">
        <f>SUM(I60:K60)</f>
        <v>1668000</v>
      </c>
    </row>
    <row r="61" spans="1:12" s="315" customFormat="1" ht="16.5" customHeight="1" x14ac:dyDescent="0.25">
      <c r="A61" s="556"/>
      <c r="B61" s="557"/>
      <c r="C61" s="325"/>
      <c r="D61" s="559"/>
      <c r="E61" s="547"/>
      <c r="F61" s="547"/>
      <c r="G61" s="308" t="s">
        <v>10</v>
      </c>
      <c r="H61" s="312"/>
      <c r="I61" s="313"/>
      <c r="J61" s="312"/>
      <c r="K61" s="312"/>
      <c r="L61" s="314"/>
    </row>
    <row r="62" spans="1:12" ht="18" x14ac:dyDescent="0.25">
      <c r="A62" s="555">
        <f t="shared" ref="A62" si="25">A60+1</f>
        <v>28</v>
      </c>
      <c r="B62" s="552" t="s">
        <v>443</v>
      </c>
      <c r="C62" s="320" t="s">
        <v>444</v>
      </c>
      <c r="D62" s="552" t="s">
        <v>219</v>
      </c>
      <c r="E62" s="546">
        <v>2</v>
      </c>
      <c r="F62" s="546">
        <v>3</v>
      </c>
      <c r="G62" s="58" t="s">
        <v>6</v>
      </c>
      <c r="H62" s="57"/>
      <c r="I62" s="57">
        <v>150000</v>
      </c>
      <c r="J62" s="57">
        <v>7800</v>
      </c>
      <c r="K62" s="57">
        <v>9000</v>
      </c>
      <c r="L62" s="179">
        <f>SUM(I62:K62)</f>
        <v>166800</v>
      </c>
    </row>
    <row r="63" spans="1:12" ht="18" x14ac:dyDescent="0.25">
      <c r="A63" s="556"/>
      <c r="B63" s="552"/>
      <c r="C63" s="320"/>
      <c r="D63" s="552"/>
      <c r="E63" s="547"/>
      <c r="F63" s="547"/>
      <c r="G63" s="58" t="s">
        <v>10</v>
      </c>
      <c r="H63" s="57"/>
      <c r="I63" s="57"/>
      <c r="J63" s="57"/>
      <c r="K63" s="57"/>
      <c r="L63" s="179"/>
    </row>
    <row r="64" spans="1:12" ht="18" x14ac:dyDescent="0.25">
      <c r="A64" s="555">
        <f t="shared" ref="A64" si="26">A62+1</f>
        <v>29</v>
      </c>
      <c r="B64" s="552" t="s">
        <v>445</v>
      </c>
      <c r="C64" s="320" t="s">
        <v>446</v>
      </c>
      <c r="D64" s="552" t="s">
        <v>221</v>
      </c>
      <c r="E64" s="546">
        <v>1</v>
      </c>
      <c r="F64" s="351">
        <v>5</v>
      </c>
      <c r="G64" s="58" t="s">
        <v>6</v>
      </c>
      <c r="H64" s="57"/>
      <c r="I64" s="57">
        <v>125000</v>
      </c>
      <c r="J64" s="57">
        <v>6500</v>
      </c>
      <c r="K64" s="57">
        <v>4500</v>
      </c>
      <c r="L64" s="179">
        <f>SUM(I64:K64)</f>
        <v>136000</v>
      </c>
    </row>
    <row r="65" spans="1:12" ht="18" x14ac:dyDescent="0.25">
      <c r="A65" s="556"/>
      <c r="B65" s="552"/>
      <c r="C65" s="320"/>
      <c r="D65" s="552"/>
      <c r="E65" s="547"/>
      <c r="F65" s="352"/>
      <c r="G65" s="58" t="s">
        <v>10</v>
      </c>
      <c r="H65" s="57"/>
      <c r="I65" s="57"/>
      <c r="J65" s="57"/>
      <c r="K65" s="57"/>
      <c r="L65" s="179"/>
    </row>
    <row r="66" spans="1:12" ht="18" x14ac:dyDescent="0.25">
      <c r="A66" s="555">
        <f t="shared" ref="A66" si="27">A64+1</f>
        <v>30</v>
      </c>
      <c r="B66" s="552" t="s">
        <v>447</v>
      </c>
      <c r="C66" s="320" t="s">
        <v>448</v>
      </c>
      <c r="D66" s="552" t="s">
        <v>219</v>
      </c>
      <c r="E66" s="546">
        <v>1</v>
      </c>
      <c r="F66" s="546">
        <v>4</v>
      </c>
      <c r="G66" s="58" t="s">
        <v>6</v>
      </c>
      <c r="H66" s="57"/>
      <c r="I66" s="57">
        <v>75000</v>
      </c>
      <c r="J66" s="57">
        <v>5200</v>
      </c>
      <c r="K66" s="57">
        <v>4500</v>
      </c>
      <c r="L66" s="179">
        <f>SUM(I66:K66)</f>
        <v>84700</v>
      </c>
    </row>
    <row r="67" spans="1:12" ht="18" x14ac:dyDescent="0.25">
      <c r="A67" s="556"/>
      <c r="B67" s="552"/>
      <c r="C67" s="320"/>
      <c r="D67" s="552"/>
      <c r="E67" s="547"/>
      <c r="F67" s="547"/>
      <c r="G67" s="58" t="s">
        <v>10</v>
      </c>
      <c r="H67" s="57"/>
      <c r="I67" s="57"/>
      <c r="J67" s="57"/>
      <c r="K67" s="57"/>
      <c r="L67" s="179"/>
    </row>
    <row r="68" spans="1:12" ht="18" x14ac:dyDescent="0.25">
      <c r="A68" s="555">
        <f t="shared" ref="A68" si="28">A66+1</f>
        <v>31</v>
      </c>
      <c r="B68" s="552" t="s">
        <v>449</v>
      </c>
      <c r="C68" s="320" t="s">
        <v>450</v>
      </c>
      <c r="D68" s="552" t="s">
        <v>219</v>
      </c>
      <c r="E68" s="546">
        <v>1</v>
      </c>
      <c r="F68" s="546">
        <v>5</v>
      </c>
      <c r="G68" s="58" t="s">
        <v>6</v>
      </c>
      <c r="H68" s="57"/>
      <c r="I68" s="57">
        <v>125000</v>
      </c>
      <c r="J68" s="57">
        <v>6500</v>
      </c>
      <c r="K68" s="57">
        <v>4500</v>
      </c>
      <c r="L68" s="179">
        <f>SUM(I68:K68)</f>
        <v>136000</v>
      </c>
    </row>
    <row r="69" spans="1:12" ht="18" x14ac:dyDescent="0.25">
      <c r="A69" s="556"/>
      <c r="B69" s="552"/>
      <c r="C69" s="320"/>
      <c r="D69" s="552"/>
      <c r="E69" s="547"/>
      <c r="F69" s="547"/>
      <c r="G69" s="58" t="s">
        <v>10</v>
      </c>
      <c r="H69" s="57"/>
      <c r="I69" s="57"/>
      <c r="J69" s="57"/>
      <c r="K69" s="57"/>
      <c r="L69" s="179"/>
    </row>
    <row r="70" spans="1:12" ht="18" x14ac:dyDescent="0.25">
      <c r="A70" s="555">
        <f t="shared" ref="A70" si="29">A68+1</f>
        <v>32</v>
      </c>
      <c r="B70" s="552" t="s">
        <v>451</v>
      </c>
      <c r="C70" s="320" t="s">
        <v>452</v>
      </c>
      <c r="D70" s="552" t="s">
        <v>219</v>
      </c>
      <c r="E70" s="546">
        <v>1</v>
      </c>
      <c r="F70" s="546">
        <v>4</v>
      </c>
      <c r="G70" s="58" t="s">
        <v>6</v>
      </c>
      <c r="H70" s="57"/>
      <c r="I70" s="57">
        <v>100000</v>
      </c>
      <c r="J70" s="57">
        <v>5200</v>
      </c>
      <c r="K70" s="57">
        <v>4500</v>
      </c>
      <c r="L70" s="179">
        <f>SUM(I70:K70)</f>
        <v>109700</v>
      </c>
    </row>
    <row r="71" spans="1:12" ht="18" x14ac:dyDescent="0.25">
      <c r="A71" s="556"/>
      <c r="B71" s="552"/>
      <c r="C71" s="320"/>
      <c r="D71" s="552"/>
      <c r="E71" s="547"/>
      <c r="F71" s="547"/>
      <c r="G71" s="58" t="s">
        <v>10</v>
      </c>
      <c r="H71" s="57"/>
      <c r="I71" s="57"/>
      <c r="J71" s="57"/>
      <c r="K71" s="57"/>
      <c r="L71" s="179"/>
    </row>
    <row r="72" spans="1:12" ht="18" x14ac:dyDescent="0.25">
      <c r="A72" s="555">
        <f t="shared" ref="A72" si="30">A70+1</f>
        <v>33</v>
      </c>
      <c r="B72" s="552" t="s">
        <v>453</v>
      </c>
      <c r="C72" s="320" t="s">
        <v>454</v>
      </c>
      <c r="D72" s="552" t="s">
        <v>216</v>
      </c>
      <c r="E72" s="546">
        <v>1</v>
      </c>
      <c r="F72" s="546">
        <v>5</v>
      </c>
      <c r="G72" s="58" t="s">
        <v>6</v>
      </c>
      <c r="H72" s="57"/>
      <c r="I72" s="57">
        <v>125000</v>
      </c>
      <c r="J72" s="57">
        <v>6500</v>
      </c>
      <c r="K72" s="57">
        <v>4500</v>
      </c>
      <c r="L72" s="179">
        <f>SUM(I72:K72)</f>
        <v>136000</v>
      </c>
    </row>
    <row r="73" spans="1:12" ht="18" x14ac:dyDescent="0.25">
      <c r="A73" s="556"/>
      <c r="B73" s="552"/>
      <c r="C73" s="320"/>
      <c r="D73" s="552"/>
      <c r="E73" s="547"/>
      <c r="F73" s="547"/>
      <c r="G73" s="58" t="s">
        <v>10</v>
      </c>
      <c r="H73" s="57"/>
      <c r="I73" s="57"/>
      <c r="J73" s="57"/>
      <c r="K73" s="57"/>
      <c r="L73" s="179"/>
    </row>
    <row r="74" spans="1:12" ht="18" x14ac:dyDescent="0.25">
      <c r="A74" s="555">
        <f t="shared" ref="A74" si="31">A72+1</f>
        <v>34</v>
      </c>
      <c r="B74" s="552" t="s">
        <v>222</v>
      </c>
      <c r="C74" s="320" t="s">
        <v>455</v>
      </c>
      <c r="D74" s="552" t="s">
        <v>214</v>
      </c>
      <c r="E74" s="546">
        <v>3</v>
      </c>
      <c r="F74" s="546">
        <v>3</v>
      </c>
      <c r="G74" s="58" t="s">
        <v>6</v>
      </c>
      <c r="H74" s="57"/>
      <c r="I74" s="57">
        <v>225000</v>
      </c>
      <c r="J74" s="57">
        <v>11700</v>
      </c>
      <c r="K74" s="57">
        <v>13500</v>
      </c>
      <c r="L74" s="179">
        <f>SUM(I74:K74)</f>
        <v>250200</v>
      </c>
    </row>
    <row r="75" spans="1:12" ht="18" x14ac:dyDescent="0.25">
      <c r="A75" s="556"/>
      <c r="B75" s="552"/>
      <c r="C75" s="320"/>
      <c r="D75" s="552"/>
      <c r="E75" s="547"/>
      <c r="F75" s="547"/>
      <c r="G75" s="58" t="s">
        <v>10</v>
      </c>
      <c r="H75" s="57"/>
      <c r="I75" s="57"/>
      <c r="J75" s="57"/>
      <c r="K75" s="57"/>
      <c r="L75" s="179"/>
    </row>
    <row r="76" spans="1:12" ht="18" customHeight="1" x14ac:dyDescent="0.25">
      <c r="A76" s="555">
        <f t="shared" ref="A76" si="32">A74+1</f>
        <v>35</v>
      </c>
      <c r="B76" s="552" t="s">
        <v>456</v>
      </c>
      <c r="C76" s="320" t="s">
        <v>457</v>
      </c>
      <c r="D76" s="552" t="s">
        <v>214</v>
      </c>
      <c r="E76" s="546">
        <v>1</v>
      </c>
      <c r="F76" s="546">
        <v>3</v>
      </c>
      <c r="G76" s="58" t="s">
        <v>6</v>
      </c>
      <c r="H76" s="57"/>
      <c r="I76" s="57">
        <v>75000</v>
      </c>
      <c r="J76" s="57">
        <v>3900</v>
      </c>
      <c r="K76" s="57">
        <v>4500</v>
      </c>
      <c r="L76" s="179">
        <f>SUM(I76:K76)</f>
        <v>83400</v>
      </c>
    </row>
    <row r="77" spans="1:12" ht="18" x14ac:dyDescent="0.25">
      <c r="A77" s="556"/>
      <c r="B77" s="552"/>
      <c r="C77" s="320"/>
      <c r="D77" s="552"/>
      <c r="E77" s="547"/>
      <c r="F77" s="547"/>
      <c r="G77" s="58" t="s">
        <v>10</v>
      </c>
      <c r="H77" s="57"/>
      <c r="I77" s="57"/>
      <c r="J77" s="57"/>
      <c r="K77" s="57"/>
      <c r="L77" s="179"/>
    </row>
    <row r="78" spans="1:12" ht="18" x14ac:dyDescent="0.25">
      <c r="A78" s="555">
        <f t="shared" ref="A78" si="33">A76+1</f>
        <v>36</v>
      </c>
      <c r="B78" s="552" t="s">
        <v>230</v>
      </c>
      <c r="C78" s="320" t="s">
        <v>458</v>
      </c>
      <c r="D78" s="552" t="s">
        <v>216</v>
      </c>
      <c r="E78" s="546">
        <v>2</v>
      </c>
      <c r="F78" s="546">
        <v>3</v>
      </c>
      <c r="G78" s="58" t="s">
        <v>6</v>
      </c>
      <c r="H78" s="57"/>
      <c r="I78" s="57">
        <v>150000</v>
      </c>
      <c r="J78" s="57">
        <v>7800</v>
      </c>
      <c r="K78" s="57">
        <v>9000</v>
      </c>
      <c r="L78" s="179">
        <f>SUM(I78:K78)</f>
        <v>166800</v>
      </c>
    </row>
    <row r="79" spans="1:12" ht="18" x14ac:dyDescent="0.25">
      <c r="A79" s="556"/>
      <c r="B79" s="552"/>
      <c r="C79" s="320"/>
      <c r="D79" s="552"/>
      <c r="E79" s="547"/>
      <c r="F79" s="547"/>
      <c r="G79" s="58" t="s">
        <v>10</v>
      </c>
      <c r="H79" s="57"/>
      <c r="I79" s="57"/>
      <c r="J79" s="57"/>
      <c r="K79" s="57"/>
      <c r="L79" s="179"/>
    </row>
    <row r="80" spans="1:12" ht="18" x14ac:dyDescent="0.25">
      <c r="A80" s="555">
        <f t="shared" ref="A80" si="34">A78+1</f>
        <v>37</v>
      </c>
      <c r="B80" s="552" t="s">
        <v>459</v>
      </c>
      <c r="C80" s="320" t="s">
        <v>460</v>
      </c>
      <c r="D80" s="552" t="s">
        <v>214</v>
      </c>
      <c r="E80" s="546">
        <v>2</v>
      </c>
      <c r="F80" s="546">
        <v>3</v>
      </c>
      <c r="G80" s="58" t="s">
        <v>6</v>
      </c>
      <c r="H80" s="57"/>
      <c r="I80" s="57">
        <v>150000</v>
      </c>
      <c r="J80" s="57">
        <v>7800</v>
      </c>
      <c r="K80" s="57">
        <v>9000</v>
      </c>
      <c r="L80" s="179">
        <f>SUM(I80:K80)</f>
        <v>166800</v>
      </c>
    </row>
    <row r="81" spans="1:12" ht="18" x14ac:dyDescent="0.25">
      <c r="A81" s="556"/>
      <c r="B81" s="552"/>
      <c r="C81" s="320"/>
      <c r="D81" s="552"/>
      <c r="E81" s="547"/>
      <c r="F81" s="547"/>
      <c r="G81" s="58" t="s">
        <v>10</v>
      </c>
      <c r="H81" s="57"/>
      <c r="I81" s="57"/>
      <c r="J81" s="57"/>
      <c r="K81" s="57"/>
      <c r="L81" s="179"/>
    </row>
    <row r="82" spans="1:12" ht="18" x14ac:dyDescent="0.25">
      <c r="A82" s="555">
        <f t="shared" ref="A82" si="35">A80+1</f>
        <v>38</v>
      </c>
      <c r="B82" s="552" t="s">
        <v>231</v>
      </c>
      <c r="C82" s="320" t="s">
        <v>461</v>
      </c>
      <c r="D82" s="552" t="s">
        <v>462</v>
      </c>
      <c r="E82" s="546">
        <v>5</v>
      </c>
      <c r="F82" s="546">
        <v>3</v>
      </c>
      <c r="G82" s="58" t="s">
        <v>6</v>
      </c>
      <c r="H82" s="57"/>
      <c r="I82" s="57">
        <v>375000</v>
      </c>
      <c r="J82" s="57">
        <v>19500</v>
      </c>
      <c r="K82" s="57">
        <v>22500</v>
      </c>
      <c r="L82" s="179">
        <f>SUM(I82:K82)</f>
        <v>417000</v>
      </c>
    </row>
    <row r="83" spans="1:12" ht="18" x14ac:dyDescent="0.25">
      <c r="A83" s="556"/>
      <c r="B83" s="552"/>
      <c r="C83" s="320"/>
      <c r="D83" s="552"/>
      <c r="E83" s="547"/>
      <c r="F83" s="547"/>
      <c r="G83" s="58" t="s">
        <v>10</v>
      </c>
      <c r="H83" s="57"/>
      <c r="I83" s="57"/>
      <c r="J83" s="57"/>
      <c r="K83" s="57"/>
      <c r="L83" s="179"/>
    </row>
    <row r="84" spans="1:12" ht="18" x14ac:dyDescent="0.25">
      <c r="A84" s="555">
        <f t="shared" ref="A84" si="36">A82+1</f>
        <v>39</v>
      </c>
      <c r="B84" s="552" t="s">
        <v>228</v>
      </c>
      <c r="C84" s="320" t="s">
        <v>463</v>
      </c>
      <c r="D84" s="552" t="s">
        <v>216</v>
      </c>
      <c r="E84" s="546">
        <v>3</v>
      </c>
      <c r="F84" s="546">
        <v>3</v>
      </c>
      <c r="G84" s="58" t="s">
        <v>6</v>
      </c>
      <c r="H84" s="57"/>
      <c r="I84" s="57">
        <v>225000</v>
      </c>
      <c r="J84" s="57">
        <v>11700</v>
      </c>
      <c r="K84" s="57">
        <v>13500</v>
      </c>
      <c r="L84" s="179">
        <f>SUM(I84:K84)</f>
        <v>250200</v>
      </c>
    </row>
    <row r="85" spans="1:12" ht="18" x14ac:dyDescent="0.25">
      <c r="A85" s="556"/>
      <c r="B85" s="552"/>
      <c r="C85" s="320"/>
      <c r="D85" s="552"/>
      <c r="E85" s="547"/>
      <c r="F85" s="547"/>
      <c r="G85" s="58" t="s">
        <v>10</v>
      </c>
      <c r="H85" s="57"/>
      <c r="I85" s="57"/>
      <c r="J85" s="57"/>
      <c r="K85" s="57"/>
      <c r="L85" s="179"/>
    </row>
    <row r="86" spans="1:12" s="316" customFormat="1" ht="18" x14ac:dyDescent="0.25">
      <c r="A86" s="555">
        <f t="shared" ref="A86" si="37">A84+1</f>
        <v>40</v>
      </c>
      <c r="B86" s="557" t="s">
        <v>464</v>
      </c>
      <c r="C86" s="323" t="s">
        <v>465</v>
      </c>
      <c r="D86" s="557" t="s">
        <v>466</v>
      </c>
      <c r="E86" s="562">
        <v>2</v>
      </c>
      <c r="F86" s="546">
        <v>5</v>
      </c>
      <c r="G86" s="308" t="s">
        <v>6</v>
      </c>
      <c r="H86" s="317"/>
      <c r="I86" s="317">
        <v>250000</v>
      </c>
      <c r="J86" s="317">
        <v>13000</v>
      </c>
      <c r="K86" s="317">
        <v>9000</v>
      </c>
      <c r="L86" s="313">
        <f>SUM(I86:K86)</f>
        <v>272000</v>
      </c>
    </row>
    <row r="87" spans="1:12" s="316" customFormat="1" ht="18" x14ac:dyDescent="0.25">
      <c r="A87" s="556"/>
      <c r="B87" s="557"/>
      <c r="C87" s="323"/>
      <c r="D87" s="557"/>
      <c r="E87" s="563"/>
      <c r="F87" s="547"/>
      <c r="G87" s="308" t="s">
        <v>10</v>
      </c>
      <c r="H87" s="317"/>
      <c r="I87" s="317"/>
      <c r="J87" s="317"/>
      <c r="K87" s="317"/>
      <c r="L87" s="313"/>
    </row>
    <row r="88" spans="1:12" ht="18" x14ac:dyDescent="0.25">
      <c r="A88" s="555"/>
      <c r="B88" s="560"/>
      <c r="C88" s="321"/>
      <c r="D88" s="560"/>
      <c r="E88" s="550"/>
      <c r="F88" s="550"/>
      <c r="G88" s="58" t="s">
        <v>6</v>
      </c>
      <c r="H88" s="307"/>
      <c r="I88" s="307"/>
      <c r="J88" s="307"/>
      <c r="K88" s="307"/>
      <c r="L88" s="179">
        <f>SUM(I88:K88)</f>
        <v>0</v>
      </c>
    </row>
    <row r="89" spans="1:12" ht="18" x14ac:dyDescent="0.25">
      <c r="A89" s="556"/>
      <c r="B89" s="561"/>
      <c r="C89" s="322"/>
      <c r="D89" s="561"/>
      <c r="E89" s="551"/>
      <c r="F89" s="551"/>
      <c r="G89" s="58" t="s">
        <v>10</v>
      </c>
      <c r="H89" s="307"/>
      <c r="I89" s="307"/>
      <c r="J89" s="307"/>
      <c r="K89" s="307"/>
      <c r="L89" s="177"/>
    </row>
    <row r="90" spans="1:12" ht="18" x14ac:dyDescent="0.25">
      <c r="A90" s="555"/>
      <c r="B90" s="117"/>
      <c r="C90" s="320"/>
      <c r="D90" s="117"/>
      <c r="E90" s="125"/>
      <c r="F90" s="126"/>
      <c r="G90" s="127" t="s">
        <v>6</v>
      </c>
      <c r="H90" s="128"/>
      <c r="I90" s="128">
        <f>I8+I10+I12+I14+I16+I18+I20+I22+I24+I26+I28+I30+I32+I34+I36+I38+I40+I42+I44+I46+I48+I50+I52+I54+I56+I58+I60+I62+I64+I66+I68+I70+I72+I74+I76+I78+I80+I82+I84+I86</f>
        <v>95075000</v>
      </c>
      <c r="J90" s="128">
        <f>J8+J10+J12+J14+J16+J18+J20+J22+J24+J26+J28+J30+J32+J34+J36+J38+J40+J42+J44+J46+J48+J50+J52+J54+J56+J58+J60+J62+J64+J66+J68+J70+J72+J74+J76+J78+J80+J82+J84+J86</f>
        <v>682500</v>
      </c>
      <c r="K90" s="128">
        <f>K8+K10+K12+K14+K16+K18+K20+K22+K24+K26+K28+K30+K32+K34+K36+K38+K40+K42+K44+K46+K48+K50+K52+K54+K56+K58+K60+K62+K64+K66+K68+K70+K72+K74+K76+K78+K80+K82+K84+K86</f>
        <v>618000</v>
      </c>
      <c r="L90" s="128">
        <f>L8+L10+L12+L14+L16+L18+L20+L22+L24+L26+L28+L30+L32+L34+L36+L38+L40+L42+L44+L46+L48+L50+L52+L54+L56+L58+L60+L62+L64+L66+L68+L70+L72+L74+L76+L78+L80+L82+L84+L86</f>
        <v>96375500</v>
      </c>
    </row>
    <row r="91" spans="1:12" ht="21.75" thickBot="1" x14ac:dyDescent="0.4">
      <c r="A91" s="556"/>
      <c r="B91" s="299" t="s">
        <v>11</v>
      </c>
      <c r="C91" s="299"/>
      <c r="D91" s="180"/>
      <c r="E91" s="180"/>
      <c r="F91" s="180"/>
      <c r="G91" s="181" t="s">
        <v>10</v>
      </c>
      <c r="H91" s="181"/>
      <c r="I91" s="182" t="e">
        <f>I61+I9+I11+I13+I15+I59+I63+I65+I67+I69+I71+I73+#REF!</f>
        <v>#REF!</v>
      </c>
      <c r="J91" s="182" t="e">
        <f>J61+J9+J11+J13+J15+J59+J63+J65+J67+J69+J71+J73+#REF!</f>
        <v>#REF!</v>
      </c>
      <c r="K91" s="182" t="e">
        <f>K61+K9+K11+K13+K15+K59+K63+K65+K67+K69+K71+K73+#REF!</f>
        <v>#REF!</v>
      </c>
      <c r="L91" s="183" t="e">
        <f>L61+L9+L11+L13+L15+L59+L63+L65+L67+L69+L71+L73+#REF!</f>
        <v>#REF!</v>
      </c>
    </row>
    <row r="93" spans="1:12" x14ac:dyDescent="0.25">
      <c r="L93" s="318"/>
    </row>
    <row r="94" spans="1:12" x14ac:dyDescent="0.25">
      <c r="L94" s="318"/>
    </row>
    <row r="95" spans="1:12" x14ac:dyDescent="0.25">
      <c r="L95" s="318"/>
    </row>
    <row r="96" spans="1:12" x14ac:dyDescent="0.25">
      <c r="L96" s="318"/>
    </row>
  </sheetData>
  <mergeCells count="207">
    <mergeCell ref="A88:A89"/>
    <mergeCell ref="A90:A91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50:A51"/>
    <mergeCell ref="A52:A53"/>
    <mergeCell ref="A54:A55"/>
    <mergeCell ref="A56:A57"/>
    <mergeCell ref="A58:A59"/>
    <mergeCell ref="A62:A63"/>
    <mergeCell ref="A64:A65"/>
    <mergeCell ref="A66:A67"/>
    <mergeCell ref="A68:A69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B84:B85"/>
    <mergeCell ref="D84:D85"/>
    <mergeCell ref="E84:E85"/>
    <mergeCell ref="F84:F85"/>
    <mergeCell ref="B86:B87"/>
    <mergeCell ref="D86:D87"/>
    <mergeCell ref="E86:E87"/>
    <mergeCell ref="F86:F87"/>
    <mergeCell ref="B88:B89"/>
    <mergeCell ref="D88:D89"/>
    <mergeCell ref="E88:E89"/>
    <mergeCell ref="F88:F89"/>
    <mergeCell ref="B76:B77"/>
    <mergeCell ref="D76:D77"/>
    <mergeCell ref="E76:E77"/>
    <mergeCell ref="F76:F77"/>
    <mergeCell ref="B56:B57"/>
    <mergeCell ref="D56:D57"/>
    <mergeCell ref="E56:E57"/>
    <mergeCell ref="F70:F71"/>
    <mergeCell ref="F72:F73"/>
    <mergeCell ref="F78:F79"/>
    <mergeCell ref="B80:B81"/>
    <mergeCell ref="D80:D81"/>
    <mergeCell ref="E80:E81"/>
    <mergeCell ref="F80:F81"/>
    <mergeCell ref="B82:B83"/>
    <mergeCell ref="D82:D83"/>
    <mergeCell ref="E82:E83"/>
    <mergeCell ref="F82:F83"/>
    <mergeCell ref="B78:B79"/>
    <mergeCell ref="D78:D79"/>
    <mergeCell ref="E78:E79"/>
    <mergeCell ref="F74:F75"/>
    <mergeCell ref="F54:F55"/>
    <mergeCell ref="B74:B75"/>
    <mergeCell ref="D74:D75"/>
    <mergeCell ref="E74:E75"/>
    <mergeCell ref="B42:B43"/>
    <mergeCell ref="D42:D43"/>
    <mergeCell ref="E42:E43"/>
    <mergeCell ref="B52:B53"/>
    <mergeCell ref="D52:D53"/>
    <mergeCell ref="E52:E53"/>
    <mergeCell ref="E54:E55"/>
    <mergeCell ref="B48:B49"/>
    <mergeCell ref="D48:D49"/>
    <mergeCell ref="E48:E49"/>
    <mergeCell ref="B50:B51"/>
    <mergeCell ref="E68:E69"/>
    <mergeCell ref="D46:D47"/>
    <mergeCell ref="E46:E47"/>
    <mergeCell ref="B72:B73"/>
    <mergeCell ref="D72:D73"/>
    <mergeCell ref="E72:E73"/>
    <mergeCell ref="B68:B69"/>
    <mergeCell ref="D68:D69"/>
    <mergeCell ref="B70:B71"/>
    <mergeCell ref="D70:D71"/>
    <mergeCell ref="E70:E71"/>
    <mergeCell ref="F66:F67"/>
    <mergeCell ref="F62:F63"/>
    <mergeCell ref="B64:B65"/>
    <mergeCell ref="F68:F69"/>
    <mergeCell ref="F56:F57"/>
    <mergeCell ref="D64:D65"/>
    <mergeCell ref="E64:E65"/>
    <mergeCell ref="B28:B29"/>
    <mergeCell ref="D28:D29"/>
    <mergeCell ref="E28:E29"/>
    <mergeCell ref="D50:D51"/>
    <mergeCell ref="E50:E51"/>
    <mergeCell ref="B44:B45"/>
    <mergeCell ref="D44:D45"/>
    <mergeCell ref="E44:E45"/>
    <mergeCell ref="F46:F47"/>
    <mergeCell ref="F48:F49"/>
    <mergeCell ref="F50:F51"/>
    <mergeCell ref="F34:F35"/>
    <mergeCell ref="F36:F37"/>
    <mergeCell ref="F38:F39"/>
    <mergeCell ref="B32:B33"/>
    <mergeCell ref="D32:D33"/>
    <mergeCell ref="E32:E33"/>
    <mergeCell ref="B34:B35"/>
    <mergeCell ref="D22:D23"/>
    <mergeCell ref="E22:E23"/>
    <mergeCell ref="A22:A23"/>
    <mergeCell ref="B66:B67"/>
    <mergeCell ref="D66:D67"/>
    <mergeCell ref="E66:E67"/>
    <mergeCell ref="D34:D35"/>
    <mergeCell ref="E34:E35"/>
    <mergeCell ref="B36:B37"/>
    <mergeCell ref="D36:D37"/>
    <mergeCell ref="E36:E37"/>
    <mergeCell ref="B38:B39"/>
    <mergeCell ref="B24:B25"/>
    <mergeCell ref="D24:D25"/>
    <mergeCell ref="E24:E25"/>
    <mergeCell ref="B26:B27"/>
    <mergeCell ref="D26:D27"/>
    <mergeCell ref="E26:E27"/>
    <mergeCell ref="B40:B41"/>
    <mergeCell ref="D40:D41"/>
    <mergeCell ref="E40:E41"/>
    <mergeCell ref="B54:B55"/>
    <mergeCell ref="D54:D55"/>
    <mergeCell ref="D38:D39"/>
    <mergeCell ref="A14:A15"/>
    <mergeCell ref="B14:B15"/>
    <mergeCell ref="D14:D15"/>
    <mergeCell ref="B58:B59"/>
    <mergeCell ref="D58:D59"/>
    <mergeCell ref="B62:B63"/>
    <mergeCell ref="D62:D63"/>
    <mergeCell ref="E62:E63"/>
    <mergeCell ref="A24:A25"/>
    <mergeCell ref="A28:A29"/>
    <mergeCell ref="B16:B17"/>
    <mergeCell ref="D16:D17"/>
    <mergeCell ref="E16:E17"/>
    <mergeCell ref="B18:B19"/>
    <mergeCell ref="D18:D19"/>
    <mergeCell ref="E18:E19"/>
    <mergeCell ref="B46:B47"/>
    <mergeCell ref="B30:B31"/>
    <mergeCell ref="D30:D31"/>
    <mergeCell ref="E30:E31"/>
    <mergeCell ref="B20:B21"/>
    <mergeCell ref="D20:D21"/>
    <mergeCell ref="E20:E21"/>
    <mergeCell ref="B22:B23"/>
    <mergeCell ref="B12:B13"/>
    <mergeCell ref="D12:D13"/>
    <mergeCell ref="A2:J2"/>
    <mergeCell ref="A3:K3"/>
    <mergeCell ref="A60:A61"/>
    <mergeCell ref="A8:A9"/>
    <mergeCell ref="A10:A11"/>
    <mergeCell ref="A4:D4"/>
    <mergeCell ref="B60:B61"/>
    <mergeCell ref="D60:D61"/>
    <mergeCell ref="B8:B9"/>
    <mergeCell ref="D8:D9"/>
    <mergeCell ref="B10:B11"/>
    <mergeCell ref="D10:D11"/>
    <mergeCell ref="A30:A31"/>
    <mergeCell ref="A12:A13"/>
    <mergeCell ref="A16:A17"/>
    <mergeCell ref="A18:A19"/>
    <mergeCell ref="A26:A27"/>
    <mergeCell ref="E60:E61"/>
    <mergeCell ref="F60:F61"/>
    <mergeCell ref="A20:A21"/>
    <mergeCell ref="F40:F41"/>
    <mergeCell ref="F42:F43"/>
    <mergeCell ref="E8:E9"/>
    <mergeCell ref="F8:F9"/>
    <mergeCell ref="E10:E11"/>
    <mergeCell ref="F10:F11"/>
    <mergeCell ref="E12:E13"/>
    <mergeCell ref="F12:F13"/>
    <mergeCell ref="E14:E15"/>
    <mergeCell ref="F14:F15"/>
    <mergeCell ref="E58:E59"/>
    <mergeCell ref="F58:F59"/>
    <mergeCell ref="F16:F17"/>
    <mergeCell ref="F18:F19"/>
    <mergeCell ref="F20:F21"/>
    <mergeCell ref="F22:F23"/>
    <mergeCell ref="F24:F25"/>
    <mergeCell ref="F26:F27"/>
    <mergeCell ref="F28:F29"/>
    <mergeCell ref="F30:F31"/>
    <mergeCell ref="F52:F53"/>
    <mergeCell ref="E38:E39"/>
    <mergeCell ref="F32:F33"/>
  </mergeCells>
  <printOptions horizontalCentered="1"/>
  <pageMargins left="0" right="0" top="1.0236220472440944" bottom="0.51181102362204722" header="0.31496062992125984" footer="0.31496062992125984"/>
  <pageSetup paperSize="8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37"/>
  <sheetViews>
    <sheetView view="pageBreakPreview" zoomScale="80" zoomScaleNormal="80" zoomScaleSheetLayoutView="80" workbookViewId="0">
      <pane xSplit="2" ySplit="7" topLeftCell="C36" activePane="bottomRight" state="frozen"/>
      <selection pane="topRight" activeCell="C1" sqref="C1"/>
      <selection pane="bottomLeft" activeCell="A9" sqref="A9"/>
      <selection pane="bottomRight" activeCell="E39" sqref="E39"/>
    </sheetView>
  </sheetViews>
  <sheetFormatPr defaultColWidth="8.85546875" defaultRowHeight="18.75" x14ac:dyDescent="0.3"/>
  <cols>
    <col min="1" max="1" width="6" style="62" customWidth="1"/>
    <col min="2" max="2" width="39.28515625" style="62" customWidth="1"/>
    <col min="3" max="3" width="28.85546875" style="62" customWidth="1"/>
    <col min="4" max="4" width="11.28515625" style="62" customWidth="1"/>
    <col min="5" max="5" width="11.42578125" style="62" customWidth="1"/>
    <col min="6" max="6" width="26.42578125" style="48" customWidth="1"/>
    <col min="7" max="7" width="9.7109375" style="62" customWidth="1"/>
    <col min="8" max="8" width="11" style="62" customWidth="1"/>
    <col min="9" max="9" width="19.42578125" style="62" customWidth="1"/>
    <col min="10" max="10" width="19" style="62" customWidth="1"/>
    <col min="11" max="11" width="19.5703125" style="62" customWidth="1"/>
    <col min="12" max="12" width="21.7109375" style="62" customWidth="1"/>
    <col min="13" max="13" width="20.42578125" style="62" customWidth="1"/>
    <col min="14" max="14" width="20.7109375" style="62" customWidth="1"/>
    <col min="15" max="15" width="20" style="62" customWidth="1"/>
    <col min="16" max="16" width="21.7109375" style="62" customWidth="1"/>
    <col min="17" max="17" width="20.5703125" style="62" customWidth="1"/>
    <col min="18" max="18" width="19.140625" style="62" customWidth="1"/>
    <col min="19" max="19" width="19.28515625" style="62" customWidth="1"/>
    <col min="20" max="20" width="20.140625" style="62" customWidth="1"/>
    <col min="21" max="21" width="21.140625" style="62" customWidth="1"/>
    <col min="22" max="22" width="19.7109375" style="62" customWidth="1"/>
    <col min="23" max="23" width="23.42578125" style="62" customWidth="1"/>
    <col min="24" max="24" width="20" style="62" customWidth="1"/>
    <col min="25" max="25" width="21" style="62" customWidth="1"/>
    <col min="26" max="26" width="19.28515625" style="62" customWidth="1"/>
    <col min="27" max="27" width="20.42578125" style="62" customWidth="1"/>
    <col min="28" max="28" width="22.28515625" style="62" customWidth="1"/>
    <col min="29" max="29" width="22.7109375" style="62" customWidth="1"/>
    <col min="30" max="255" width="8.85546875" style="62"/>
    <col min="256" max="256" width="2.28515625" style="62" customWidth="1"/>
    <col min="257" max="257" width="36.140625" style="62" customWidth="1"/>
    <col min="258" max="258" width="22.28515625" style="62" customWidth="1"/>
    <col min="259" max="259" width="11.28515625" style="62" customWidth="1"/>
    <col min="260" max="260" width="6.7109375" style="62" customWidth="1"/>
    <col min="261" max="261" width="18.5703125" style="62" customWidth="1"/>
    <col min="262" max="262" width="9.7109375" style="62" customWidth="1"/>
    <col min="263" max="263" width="8.7109375" style="62" customWidth="1"/>
    <col min="264" max="264" width="15.28515625" style="62" customWidth="1"/>
    <col min="265" max="265" width="13.7109375" style="62" customWidth="1"/>
    <col min="266" max="266" width="14.5703125" style="62" customWidth="1"/>
    <col min="267" max="267" width="14" style="62" customWidth="1"/>
    <col min="268" max="268" width="14.42578125" style="62" customWidth="1"/>
    <col min="269" max="270" width="15" style="62" customWidth="1"/>
    <col min="271" max="271" width="14.42578125" style="62" customWidth="1"/>
    <col min="272" max="272" width="13.85546875" style="62" customWidth="1"/>
    <col min="273" max="273" width="15.28515625" style="62" customWidth="1"/>
    <col min="274" max="274" width="14.5703125" style="62" customWidth="1"/>
    <col min="275" max="275" width="14.28515625" style="62" customWidth="1"/>
    <col min="276" max="276" width="17.28515625" style="62" customWidth="1"/>
    <col min="277" max="277" width="15.7109375" style="62" customWidth="1"/>
    <col min="278" max="278" width="12.7109375" style="62" customWidth="1"/>
    <col min="279" max="279" width="14" style="62" customWidth="1"/>
    <col min="280" max="280" width="14.42578125" style="62" customWidth="1"/>
    <col min="281" max="281" width="15.140625" style="62" customWidth="1"/>
    <col min="282" max="282" width="14.28515625" style="62" customWidth="1"/>
    <col min="283" max="283" width="14" style="62" customWidth="1"/>
    <col min="284" max="284" width="13.7109375" style="62" customWidth="1"/>
    <col min="285" max="285" width="10.140625" style="62" customWidth="1"/>
    <col min="286" max="511" width="8.85546875" style="62"/>
    <col min="512" max="512" width="2.28515625" style="62" customWidth="1"/>
    <col min="513" max="513" width="36.140625" style="62" customWidth="1"/>
    <col min="514" max="514" width="22.28515625" style="62" customWidth="1"/>
    <col min="515" max="515" width="11.28515625" style="62" customWidth="1"/>
    <col min="516" max="516" width="6.7109375" style="62" customWidth="1"/>
    <col min="517" max="517" width="18.5703125" style="62" customWidth="1"/>
    <col min="518" max="518" width="9.7109375" style="62" customWidth="1"/>
    <col min="519" max="519" width="8.7109375" style="62" customWidth="1"/>
    <col min="520" max="520" width="15.28515625" style="62" customWidth="1"/>
    <col min="521" max="521" width="13.7109375" style="62" customWidth="1"/>
    <col min="522" max="522" width="14.5703125" style="62" customWidth="1"/>
    <col min="523" max="523" width="14" style="62" customWidth="1"/>
    <col min="524" max="524" width="14.42578125" style="62" customWidth="1"/>
    <col min="525" max="526" width="15" style="62" customWidth="1"/>
    <col min="527" max="527" width="14.42578125" style="62" customWidth="1"/>
    <col min="528" max="528" width="13.85546875" style="62" customWidth="1"/>
    <col min="529" max="529" width="15.28515625" style="62" customWidth="1"/>
    <col min="530" max="530" width="14.5703125" style="62" customWidth="1"/>
    <col min="531" max="531" width="14.28515625" style="62" customWidth="1"/>
    <col min="532" max="532" width="17.28515625" style="62" customWidth="1"/>
    <col min="533" max="533" width="15.7109375" style="62" customWidth="1"/>
    <col min="534" max="534" width="12.7109375" style="62" customWidth="1"/>
    <col min="535" max="535" width="14" style="62" customWidth="1"/>
    <col min="536" max="536" width="14.42578125" style="62" customWidth="1"/>
    <col min="537" max="537" width="15.140625" style="62" customWidth="1"/>
    <col min="538" max="538" width="14.28515625" style="62" customWidth="1"/>
    <col min="539" max="539" width="14" style="62" customWidth="1"/>
    <col min="540" max="540" width="13.7109375" style="62" customWidth="1"/>
    <col min="541" max="541" width="10.140625" style="62" customWidth="1"/>
    <col min="542" max="767" width="8.85546875" style="62"/>
    <col min="768" max="768" width="2.28515625" style="62" customWidth="1"/>
    <col min="769" max="769" width="36.140625" style="62" customWidth="1"/>
    <col min="770" max="770" width="22.28515625" style="62" customWidth="1"/>
    <col min="771" max="771" width="11.28515625" style="62" customWidth="1"/>
    <col min="772" max="772" width="6.7109375" style="62" customWidth="1"/>
    <col min="773" max="773" width="18.5703125" style="62" customWidth="1"/>
    <col min="774" max="774" width="9.7109375" style="62" customWidth="1"/>
    <col min="775" max="775" width="8.7109375" style="62" customWidth="1"/>
    <col min="776" max="776" width="15.28515625" style="62" customWidth="1"/>
    <col min="777" max="777" width="13.7109375" style="62" customWidth="1"/>
    <col min="778" max="778" width="14.5703125" style="62" customWidth="1"/>
    <col min="779" max="779" width="14" style="62" customWidth="1"/>
    <col min="780" max="780" width="14.42578125" style="62" customWidth="1"/>
    <col min="781" max="782" width="15" style="62" customWidth="1"/>
    <col min="783" max="783" width="14.42578125" style="62" customWidth="1"/>
    <col min="784" max="784" width="13.85546875" style="62" customWidth="1"/>
    <col min="785" max="785" width="15.28515625" style="62" customWidth="1"/>
    <col min="786" max="786" width="14.5703125" style="62" customWidth="1"/>
    <col min="787" max="787" width="14.28515625" style="62" customWidth="1"/>
    <col min="788" max="788" width="17.28515625" style="62" customWidth="1"/>
    <col min="789" max="789" width="15.7109375" style="62" customWidth="1"/>
    <col min="790" max="790" width="12.7109375" style="62" customWidth="1"/>
    <col min="791" max="791" width="14" style="62" customWidth="1"/>
    <col min="792" max="792" width="14.42578125" style="62" customWidth="1"/>
    <col min="793" max="793" width="15.140625" style="62" customWidth="1"/>
    <col min="794" max="794" width="14.28515625" style="62" customWidth="1"/>
    <col min="795" max="795" width="14" style="62" customWidth="1"/>
    <col min="796" max="796" width="13.7109375" style="62" customWidth="1"/>
    <col min="797" max="797" width="10.140625" style="62" customWidth="1"/>
    <col min="798" max="1023" width="8.85546875" style="62"/>
    <col min="1024" max="1024" width="2.28515625" style="62" customWidth="1"/>
    <col min="1025" max="1025" width="36.140625" style="62" customWidth="1"/>
    <col min="1026" max="1026" width="22.28515625" style="62" customWidth="1"/>
    <col min="1027" max="1027" width="11.28515625" style="62" customWidth="1"/>
    <col min="1028" max="1028" width="6.7109375" style="62" customWidth="1"/>
    <col min="1029" max="1029" width="18.5703125" style="62" customWidth="1"/>
    <col min="1030" max="1030" width="9.7109375" style="62" customWidth="1"/>
    <col min="1031" max="1031" width="8.7109375" style="62" customWidth="1"/>
    <col min="1032" max="1032" width="15.28515625" style="62" customWidth="1"/>
    <col min="1033" max="1033" width="13.7109375" style="62" customWidth="1"/>
    <col min="1034" max="1034" width="14.5703125" style="62" customWidth="1"/>
    <col min="1035" max="1035" width="14" style="62" customWidth="1"/>
    <col min="1036" max="1036" width="14.42578125" style="62" customWidth="1"/>
    <col min="1037" max="1038" width="15" style="62" customWidth="1"/>
    <col min="1039" max="1039" width="14.42578125" style="62" customWidth="1"/>
    <col min="1040" max="1040" width="13.85546875" style="62" customWidth="1"/>
    <col min="1041" max="1041" width="15.28515625" style="62" customWidth="1"/>
    <col min="1042" max="1042" width="14.5703125" style="62" customWidth="1"/>
    <col min="1043" max="1043" width="14.28515625" style="62" customWidth="1"/>
    <col min="1044" max="1044" width="17.28515625" style="62" customWidth="1"/>
    <col min="1045" max="1045" width="15.7109375" style="62" customWidth="1"/>
    <col min="1046" max="1046" width="12.7109375" style="62" customWidth="1"/>
    <col min="1047" max="1047" width="14" style="62" customWidth="1"/>
    <col min="1048" max="1048" width="14.42578125" style="62" customWidth="1"/>
    <col min="1049" max="1049" width="15.140625" style="62" customWidth="1"/>
    <col min="1050" max="1050" width="14.28515625" style="62" customWidth="1"/>
    <col min="1051" max="1051" width="14" style="62" customWidth="1"/>
    <col min="1052" max="1052" width="13.7109375" style="62" customWidth="1"/>
    <col min="1053" max="1053" width="10.140625" style="62" customWidth="1"/>
    <col min="1054" max="1279" width="8.85546875" style="62"/>
    <col min="1280" max="1280" width="2.28515625" style="62" customWidth="1"/>
    <col min="1281" max="1281" width="36.140625" style="62" customWidth="1"/>
    <col min="1282" max="1282" width="22.28515625" style="62" customWidth="1"/>
    <col min="1283" max="1283" width="11.28515625" style="62" customWidth="1"/>
    <col min="1284" max="1284" width="6.7109375" style="62" customWidth="1"/>
    <col min="1285" max="1285" width="18.5703125" style="62" customWidth="1"/>
    <col min="1286" max="1286" width="9.7109375" style="62" customWidth="1"/>
    <col min="1287" max="1287" width="8.7109375" style="62" customWidth="1"/>
    <col min="1288" max="1288" width="15.28515625" style="62" customWidth="1"/>
    <col min="1289" max="1289" width="13.7109375" style="62" customWidth="1"/>
    <col min="1290" max="1290" width="14.5703125" style="62" customWidth="1"/>
    <col min="1291" max="1291" width="14" style="62" customWidth="1"/>
    <col min="1292" max="1292" width="14.42578125" style="62" customWidth="1"/>
    <col min="1293" max="1294" width="15" style="62" customWidth="1"/>
    <col min="1295" max="1295" width="14.42578125" style="62" customWidth="1"/>
    <col min="1296" max="1296" width="13.85546875" style="62" customWidth="1"/>
    <col min="1297" max="1297" width="15.28515625" style="62" customWidth="1"/>
    <col min="1298" max="1298" width="14.5703125" style="62" customWidth="1"/>
    <col min="1299" max="1299" width="14.28515625" style="62" customWidth="1"/>
    <col min="1300" max="1300" width="17.28515625" style="62" customWidth="1"/>
    <col min="1301" max="1301" width="15.7109375" style="62" customWidth="1"/>
    <col min="1302" max="1302" width="12.7109375" style="62" customWidth="1"/>
    <col min="1303" max="1303" width="14" style="62" customWidth="1"/>
    <col min="1304" max="1304" width="14.42578125" style="62" customWidth="1"/>
    <col min="1305" max="1305" width="15.140625" style="62" customWidth="1"/>
    <col min="1306" max="1306" width="14.28515625" style="62" customWidth="1"/>
    <col min="1307" max="1307" width="14" style="62" customWidth="1"/>
    <col min="1308" max="1308" width="13.7109375" style="62" customWidth="1"/>
    <col min="1309" max="1309" width="10.140625" style="62" customWidth="1"/>
    <col min="1310" max="1535" width="8.85546875" style="62"/>
    <col min="1536" max="1536" width="2.28515625" style="62" customWidth="1"/>
    <col min="1537" max="1537" width="36.140625" style="62" customWidth="1"/>
    <col min="1538" max="1538" width="22.28515625" style="62" customWidth="1"/>
    <col min="1539" max="1539" width="11.28515625" style="62" customWidth="1"/>
    <col min="1540" max="1540" width="6.7109375" style="62" customWidth="1"/>
    <col min="1541" max="1541" width="18.5703125" style="62" customWidth="1"/>
    <col min="1542" max="1542" width="9.7109375" style="62" customWidth="1"/>
    <col min="1543" max="1543" width="8.7109375" style="62" customWidth="1"/>
    <col min="1544" max="1544" width="15.28515625" style="62" customWidth="1"/>
    <col min="1545" max="1545" width="13.7109375" style="62" customWidth="1"/>
    <col min="1546" max="1546" width="14.5703125" style="62" customWidth="1"/>
    <col min="1547" max="1547" width="14" style="62" customWidth="1"/>
    <col min="1548" max="1548" width="14.42578125" style="62" customWidth="1"/>
    <col min="1549" max="1550" width="15" style="62" customWidth="1"/>
    <col min="1551" max="1551" width="14.42578125" style="62" customWidth="1"/>
    <col min="1552" max="1552" width="13.85546875" style="62" customWidth="1"/>
    <col min="1553" max="1553" width="15.28515625" style="62" customWidth="1"/>
    <col min="1554" max="1554" width="14.5703125" style="62" customWidth="1"/>
    <col min="1555" max="1555" width="14.28515625" style="62" customWidth="1"/>
    <col min="1556" max="1556" width="17.28515625" style="62" customWidth="1"/>
    <col min="1557" max="1557" width="15.7109375" style="62" customWidth="1"/>
    <col min="1558" max="1558" width="12.7109375" style="62" customWidth="1"/>
    <col min="1559" max="1559" width="14" style="62" customWidth="1"/>
    <col min="1560" max="1560" width="14.42578125" style="62" customWidth="1"/>
    <col min="1561" max="1561" width="15.140625" style="62" customWidth="1"/>
    <col min="1562" max="1562" width="14.28515625" style="62" customWidth="1"/>
    <col min="1563" max="1563" width="14" style="62" customWidth="1"/>
    <col min="1564" max="1564" width="13.7109375" style="62" customWidth="1"/>
    <col min="1565" max="1565" width="10.140625" style="62" customWidth="1"/>
    <col min="1566" max="1791" width="8.85546875" style="62"/>
    <col min="1792" max="1792" width="2.28515625" style="62" customWidth="1"/>
    <col min="1793" max="1793" width="36.140625" style="62" customWidth="1"/>
    <col min="1794" max="1794" width="22.28515625" style="62" customWidth="1"/>
    <col min="1795" max="1795" width="11.28515625" style="62" customWidth="1"/>
    <col min="1796" max="1796" width="6.7109375" style="62" customWidth="1"/>
    <col min="1797" max="1797" width="18.5703125" style="62" customWidth="1"/>
    <col min="1798" max="1798" width="9.7109375" style="62" customWidth="1"/>
    <col min="1799" max="1799" width="8.7109375" style="62" customWidth="1"/>
    <col min="1800" max="1800" width="15.28515625" style="62" customWidth="1"/>
    <col min="1801" max="1801" width="13.7109375" style="62" customWidth="1"/>
    <col min="1802" max="1802" width="14.5703125" style="62" customWidth="1"/>
    <col min="1803" max="1803" width="14" style="62" customWidth="1"/>
    <col min="1804" max="1804" width="14.42578125" style="62" customWidth="1"/>
    <col min="1805" max="1806" width="15" style="62" customWidth="1"/>
    <col min="1807" max="1807" width="14.42578125" style="62" customWidth="1"/>
    <col min="1808" max="1808" width="13.85546875" style="62" customWidth="1"/>
    <col min="1809" max="1809" width="15.28515625" style="62" customWidth="1"/>
    <col min="1810" max="1810" width="14.5703125" style="62" customWidth="1"/>
    <col min="1811" max="1811" width="14.28515625" style="62" customWidth="1"/>
    <col min="1812" max="1812" width="17.28515625" style="62" customWidth="1"/>
    <col min="1813" max="1813" width="15.7109375" style="62" customWidth="1"/>
    <col min="1814" max="1814" width="12.7109375" style="62" customWidth="1"/>
    <col min="1815" max="1815" width="14" style="62" customWidth="1"/>
    <col min="1816" max="1816" width="14.42578125" style="62" customWidth="1"/>
    <col min="1817" max="1817" width="15.140625" style="62" customWidth="1"/>
    <col min="1818" max="1818" width="14.28515625" style="62" customWidth="1"/>
    <col min="1819" max="1819" width="14" style="62" customWidth="1"/>
    <col min="1820" max="1820" width="13.7109375" style="62" customWidth="1"/>
    <col min="1821" max="1821" width="10.140625" style="62" customWidth="1"/>
    <col min="1822" max="2047" width="8.85546875" style="62"/>
    <col min="2048" max="2048" width="2.28515625" style="62" customWidth="1"/>
    <col min="2049" max="2049" width="36.140625" style="62" customWidth="1"/>
    <col min="2050" max="2050" width="22.28515625" style="62" customWidth="1"/>
    <col min="2051" max="2051" width="11.28515625" style="62" customWidth="1"/>
    <col min="2052" max="2052" width="6.7109375" style="62" customWidth="1"/>
    <col min="2053" max="2053" width="18.5703125" style="62" customWidth="1"/>
    <col min="2054" max="2054" width="9.7109375" style="62" customWidth="1"/>
    <col min="2055" max="2055" width="8.7109375" style="62" customWidth="1"/>
    <col min="2056" max="2056" width="15.28515625" style="62" customWidth="1"/>
    <col min="2057" max="2057" width="13.7109375" style="62" customWidth="1"/>
    <col min="2058" max="2058" width="14.5703125" style="62" customWidth="1"/>
    <col min="2059" max="2059" width="14" style="62" customWidth="1"/>
    <col min="2060" max="2060" width="14.42578125" style="62" customWidth="1"/>
    <col min="2061" max="2062" width="15" style="62" customWidth="1"/>
    <col min="2063" max="2063" width="14.42578125" style="62" customWidth="1"/>
    <col min="2064" max="2064" width="13.85546875" style="62" customWidth="1"/>
    <col min="2065" max="2065" width="15.28515625" style="62" customWidth="1"/>
    <col min="2066" max="2066" width="14.5703125" style="62" customWidth="1"/>
    <col min="2067" max="2067" width="14.28515625" style="62" customWidth="1"/>
    <col min="2068" max="2068" width="17.28515625" style="62" customWidth="1"/>
    <col min="2069" max="2069" width="15.7109375" style="62" customWidth="1"/>
    <col min="2070" max="2070" width="12.7109375" style="62" customWidth="1"/>
    <col min="2071" max="2071" width="14" style="62" customWidth="1"/>
    <col min="2072" max="2072" width="14.42578125" style="62" customWidth="1"/>
    <col min="2073" max="2073" width="15.140625" style="62" customWidth="1"/>
    <col min="2074" max="2074" width="14.28515625" style="62" customWidth="1"/>
    <col min="2075" max="2075" width="14" style="62" customWidth="1"/>
    <col min="2076" max="2076" width="13.7109375" style="62" customWidth="1"/>
    <col min="2077" max="2077" width="10.140625" style="62" customWidth="1"/>
    <col min="2078" max="2303" width="8.85546875" style="62"/>
    <col min="2304" max="2304" width="2.28515625" style="62" customWidth="1"/>
    <col min="2305" max="2305" width="36.140625" style="62" customWidth="1"/>
    <col min="2306" max="2306" width="22.28515625" style="62" customWidth="1"/>
    <col min="2307" max="2307" width="11.28515625" style="62" customWidth="1"/>
    <col min="2308" max="2308" width="6.7109375" style="62" customWidth="1"/>
    <col min="2309" max="2309" width="18.5703125" style="62" customWidth="1"/>
    <col min="2310" max="2310" width="9.7109375" style="62" customWidth="1"/>
    <col min="2311" max="2311" width="8.7109375" style="62" customWidth="1"/>
    <col min="2312" max="2312" width="15.28515625" style="62" customWidth="1"/>
    <col min="2313" max="2313" width="13.7109375" style="62" customWidth="1"/>
    <col min="2314" max="2314" width="14.5703125" style="62" customWidth="1"/>
    <col min="2315" max="2315" width="14" style="62" customWidth="1"/>
    <col min="2316" max="2316" width="14.42578125" style="62" customWidth="1"/>
    <col min="2317" max="2318" width="15" style="62" customWidth="1"/>
    <col min="2319" max="2319" width="14.42578125" style="62" customWidth="1"/>
    <col min="2320" max="2320" width="13.85546875" style="62" customWidth="1"/>
    <col min="2321" max="2321" width="15.28515625" style="62" customWidth="1"/>
    <col min="2322" max="2322" width="14.5703125" style="62" customWidth="1"/>
    <col min="2323" max="2323" width="14.28515625" style="62" customWidth="1"/>
    <col min="2324" max="2324" width="17.28515625" style="62" customWidth="1"/>
    <col min="2325" max="2325" width="15.7109375" style="62" customWidth="1"/>
    <col min="2326" max="2326" width="12.7109375" style="62" customWidth="1"/>
    <col min="2327" max="2327" width="14" style="62" customWidth="1"/>
    <col min="2328" max="2328" width="14.42578125" style="62" customWidth="1"/>
    <col min="2329" max="2329" width="15.140625" style="62" customWidth="1"/>
    <col min="2330" max="2330" width="14.28515625" style="62" customWidth="1"/>
    <col min="2331" max="2331" width="14" style="62" customWidth="1"/>
    <col min="2332" max="2332" width="13.7109375" style="62" customWidth="1"/>
    <col min="2333" max="2333" width="10.140625" style="62" customWidth="1"/>
    <col min="2334" max="2559" width="8.85546875" style="62"/>
    <col min="2560" max="2560" width="2.28515625" style="62" customWidth="1"/>
    <col min="2561" max="2561" width="36.140625" style="62" customWidth="1"/>
    <col min="2562" max="2562" width="22.28515625" style="62" customWidth="1"/>
    <col min="2563" max="2563" width="11.28515625" style="62" customWidth="1"/>
    <col min="2564" max="2564" width="6.7109375" style="62" customWidth="1"/>
    <col min="2565" max="2565" width="18.5703125" style="62" customWidth="1"/>
    <col min="2566" max="2566" width="9.7109375" style="62" customWidth="1"/>
    <col min="2567" max="2567" width="8.7109375" style="62" customWidth="1"/>
    <col min="2568" max="2568" width="15.28515625" style="62" customWidth="1"/>
    <col min="2569" max="2569" width="13.7109375" style="62" customWidth="1"/>
    <col min="2570" max="2570" width="14.5703125" style="62" customWidth="1"/>
    <col min="2571" max="2571" width="14" style="62" customWidth="1"/>
    <col min="2572" max="2572" width="14.42578125" style="62" customWidth="1"/>
    <col min="2573" max="2574" width="15" style="62" customWidth="1"/>
    <col min="2575" max="2575" width="14.42578125" style="62" customWidth="1"/>
    <col min="2576" max="2576" width="13.85546875" style="62" customWidth="1"/>
    <col min="2577" max="2577" width="15.28515625" style="62" customWidth="1"/>
    <col min="2578" max="2578" width="14.5703125" style="62" customWidth="1"/>
    <col min="2579" max="2579" width="14.28515625" style="62" customWidth="1"/>
    <col min="2580" max="2580" width="17.28515625" style="62" customWidth="1"/>
    <col min="2581" max="2581" width="15.7109375" style="62" customWidth="1"/>
    <col min="2582" max="2582" width="12.7109375" style="62" customWidth="1"/>
    <col min="2583" max="2583" width="14" style="62" customWidth="1"/>
    <col min="2584" max="2584" width="14.42578125" style="62" customWidth="1"/>
    <col min="2585" max="2585" width="15.140625" style="62" customWidth="1"/>
    <col min="2586" max="2586" width="14.28515625" style="62" customWidth="1"/>
    <col min="2587" max="2587" width="14" style="62" customWidth="1"/>
    <col min="2588" max="2588" width="13.7109375" style="62" customWidth="1"/>
    <col min="2589" max="2589" width="10.140625" style="62" customWidth="1"/>
    <col min="2590" max="2815" width="8.85546875" style="62"/>
    <col min="2816" max="2816" width="2.28515625" style="62" customWidth="1"/>
    <col min="2817" max="2817" width="36.140625" style="62" customWidth="1"/>
    <col min="2818" max="2818" width="22.28515625" style="62" customWidth="1"/>
    <col min="2819" max="2819" width="11.28515625" style="62" customWidth="1"/>
    <col min="2820" max="2820" width="6.7109375" style="62" customWidth="1"/>
    <col min="2821" max="2821" width="18.5703125" style="62" customWidth="1"/>
    <col min="2822" max="2822" width="9.7109375" style="62" customWidth="1"/>
    <col min="2823" max="2823" width="8.7109375" style="62" customWidth="1"/>
    <col min="2824" max="2824" width="15.28515625" style="62" customWidth="1"/>
    <col min="2825" max="2825" width="13.7109375" style="62" customWidth="1"/>
    <col min="2826" max="2826" width="14.5703125" style="62" customWidth="1"/>
    <col min="2827" max="2827" width="14" style="62" customWidth="1"/>
    <col min="2828" max="2828" width="14.42578125" style="62" customWidth="1"/>
    <col min="2829" max="2830" width="15" style="62" customWidth="1"/>
    <col min="2831" max="2831" width="14.42578125" style="62" customWidth="1"/>
    <col min="2832" max="2832" width="13.85546875" style="62" customWidth="1"/>
    <col min="2833" max="2833" width="15.28515625" style="62" customWidth="1"/>
    <col min="2834" max="2834" width="14.5703125" style="62" customWidth="1"/>
    <col min="2835" max="2835" width="14.28515625" style="62" customWidth="1"/>
    <col min="2836" max="2836" width="17.28515625" style="62" customWidth="1"/>
    <col min="2837" max="2837" width="15.7109375" style="62" customWidth="1"/>
    <col min="2838" max="2838" width="12.7109375" style="62" customWidth="1"/>
    <col min="2839" max="2839" width="14" style="62" customWidth="1"/>
    <col min="2840" max="2840" width="14.42578125" style="62" customWidth="1"/>
    <col min="2841" max="2841" width="15.140625" style="62" customWidth="1"/>
    <col min="2842" max="2842" width="14.28515625" style="62" customWidth="1"/>
    <col min="2843" max="2843" width="14" style="62" customWidth="1"/>
    <col min="2844" max="2844" width="13.7109375" style="62" customWidth="1"/>
    <col min="2845" max="2845" width="10.140625" style="62" customWidth="1"/>
    <col min="2846" max="3071" width="8.85546875" style="62"/>
    <col min="3072" max="3072" width="2.28515625" style="62" customWidth="1"/>
    <col min="3073" max="3073" width="36.140625" style="62" customWidth="1"/>
    <col min="3074" max="3074" width="22.28515625" style="62" customWidth="1"/>
    <col min="3075" max="3075" width="11.28515625" style="62" customWidth="1"/>
    <col min="3076" max="3076" width="6.7109375" style="62" customWidth="1"/>
    <col min="3077" max="3077" width="18.5703125" style="62" customWidth="1"/>
    <col min="3078" max="3078" width="9.7109375" style="62" customWidth="1"/>
    <col min="3079" max="3079" width="8.7109375" style="62" customWidth="1"/>
    <col min="3080" max="3080" width="15.28515625" style="62" customWidth="1"/>
    <col min="3081" max="3081" width="13.7109375" style="62" customWidth="1"/>
    <col min="3082" max="3082" width="14.5703125" style="62" customWidth="1"/>
    <col min="3083" max="3083" width="14" style="62" customWidth="1"/>
    <col min="3084" max="3084" width="14.42578125" style="62" customWidth="1"/>
    <col min="3085" max="3086" width="15" style="62" customWidth="1"/>
    <col min="3087" max="3087" width="14.42578125" style="62" customWidth="1"/>
    <col min="3088" max="3088" width="13.85546875" style="62" customWidth="1"/>
    <col min="3089" max="3089" width="15.28515625" style="62" customWidth="1"/>
    <col min="3090" max="3090" width="14.5703125" style="62" customWidth="1"/>
    <col min="3091" max="3091" width="14.28515625" style="62" customWidth="1"/>
    <col min="3092" max="3092" width="17.28515625" style="62" customWidth="1"/>
    <col min="3093" max="3093" width="15.7109375" style="62" customWidth="1"/>
    <col min="3094" max="3094" width="12.7109375" style="62" customWidth="1"/>
    <col min="3095" max="3095" width="14" style="62" customWidth="1"/>
    <col min="3096" max="3096" width="14.42578125" style="62" customWidth="1"/>
    <col min="3097" max="3097" width="15.140625" style="62" customWidth="1"/>
    <col min="3098" max="3098" width="14.28515625" style="62" customWidth="1"/>
    <col min="3099" max="3099" width="14" style="62" customWidth="1"/>
    <col min="3100" max="3100" width="13.7109375" style="62" customWidth="1"/>
    <col min="3101" max="3101" width="10.140625" style="62" customWidth="1"/>
    <col min="3102" max="3327" width="8.85546875" style="62"/>
    <col min="3328" max="3328" width="2.28515625" style="62" customWidth="1"/>
    <col min="3329" max="3329" width="36.140625" style="62" customWidth="1"/>
    <col min="3330" max="3330" width="22.28515625" style="62" customWidth="1"/>
    <col min="3331" max="3331" width="11.28515625" style="62" customWidth="1"/>
    <col min="3332" max="3332" width="6.7109375" style="62" customWidth="1"/>
    <col min="3333" max="3333" width="18.5703125" style="62" customWidth="1"/>
    <col min="3334" max="3334" width="9.7109375" style="62" customWidth="1"/>
    <col min="3335" max="3335" width="8.7109375" style="62" customWidth="1"/>
    <col min="3336" max="3336" width="15.28515625" style="62" customWidth="1"/>
    <col min="3337" max="3337" width="13.7109375" style="62" customWidth="1"/>
    <col min="3338" max="3338" width="14.5703125" style="62" customWidth="1"/>
    <col min="3339" max="3339" width="14" style="62" customWidth="1"/>
    <col min="3340" max="3340" width="14.42578125" style="62" customWidth="1"/>
    <col min="3341" max="3342" width="15" style="62" customWidth="1"/>
    <col min="3343" max="3343" width="14.42578125" style="62" customWidth="1"/>
    <col min="3344" max="3344" width="13.85546875" style="62" customWidth="1"/>
    <col min="3345" max="3345" width="15.28515625" style="62" customWidth="1"/>
    <col min="3346" max="3346" width="14.5703125" style="62" customWidth="1"/>
    <col min="3347" max="3347" width="14.28515625" style="62" customWidth="1"/>
    <col min="3348" max="3348" width="17.28515625" style="62" customWidth="1"/>
    <col min="3349" max="3349" width="15.7109375" style="62" customWidth="1"/>
    <col min="3350" max="3350" width="12.7109375" style="62" customWidth="1"/>
    <col min="3351" max="3351" width="14" style="62" customWidth="1"/>
    <col min="3352" max="3352" width="14.42578125" style="62" customWidth="1"/>
    <col min="3353" max="3353" width="15.140625" style="62" customWidth="1"/>
    <col min="3354" max="3354" width="14.28515625" style="62" customWidth="1"/>
    <col min="3355" max="3355" width="14" style="62" customWidth="1"/>
    <col min="3356" max="3356" width="13.7109375" style="62" customWidth="1"/>
    <col min="3357" max="3357" width="10.140625" style="62" customWidth="1"/>
    <col min="3358" max="3583" width="8.85546875" style="62"/>
    <col min="3584" max="3584" width="2.28515625" style="62" customWidth="1"/>
    <col min="3585" max="3585" width="36.140625" style="62" customWidth="1"/>
    <col min="3586" max="3586" width="22.28515625" style="62" customWidth="1"/>
    <col min="3587" max="3587" width="11.28515625" style="62" customWidth="1"/>
    <col min="3588" max="3588" width="6.7109375" style="62" customWidth="1"/>
    <col min="3589" max="3589" width="18.5703125" style="62" customWidth="1"/>
    <col min="3590" max="3590" width="9.7109375" style="62" customWidth="1"/>
    <col min="3591" max="3591" width="8.7109375" style="62" customWidth="1"/>
    <col min="3592" max="3592" width="15.28515625" style="62" customWidth="1"/>
    <col min="3593" max="3593" width="13.7109375" style="62" customWidth="1"/>
    <col min="3594" max="3594" width="14.5703125" style="62" customWidth="1"/>
    <col min="3595" max="3595" width="14" style="62" customWidth="1"/>
    <col min="3596" max="3596" width="14.42578125" style="62" customWidth="1"/>
    <col min="3597" max="3598" width="15" style="62" customWidth="1"/>
    <col min="3599" max="3599" width="14.42578125" style="62" customWidth="1"/>
    <col min="3600" max="3600" width="13.85546875" style="62" customWidth="1"/>
    <col min="3601" max="3601" width="15.28515625" style="62" customWidth="1"/>
    <col min="3602" max="3602" width="14.5703125" style="62" customWidth="1"/>
    <col min="3603" max="3603" width="14.28515625" style="62" customWidth="1"/>
    <col min="3604" max="3604" width="17.28515625" style="62" customWidth="1"/>
    <col min="3605" max="3605" width="15.7109375" style="62" customWidth="1"/>
    <col min="3606" max="3606" width="12.7109375" style="62" customWidth="1"/>
    <col min="3607" max="3607" width="14" style="62" customWidth="1"/>
    <col min="3608" max="3608" width="14.42578125" style="62" customWidth="1"/>
    <col min="3609" max="3609" width="15.140625" style="62" customWidth="1"/>
    <col min="3610" max="3610" width="14.28515625" style="62" customWidth="1"/>
    <col min="3611" max="3611" width="14" style="62" customWidth="1"/>
    <col min="3612" max="3612" width="13.7109375" style="62" customWidth="1"/>
    <col min="3613" max="3613" width="10.140625" style="62" customWidth="1"/>
    <col min="3614" max="3839" width="8.85546875" style="62"/>
    <col min="3840" max="3840" width="2.28515625" style="62" customWidth="1"/>
    <col min="3841" max="3841" width="36.140625" style="62" customWidth="1"/>
    <col min="3842" max="3842" width="22.28515625" style="62" customWidth="1"/>
    <col min="3843" max="3843" width="11.28515625" style="62" customWidth="1"/>
    <col min="3844" max="3844" width="6.7109375" style="62" customWidth="1"/>
    <col min="3845" max="3845" width="18.5703125" style="62" customWidth="1"/>
    <col min="3846" max="3846" width="9.7109375" style="62" customWidth="1"/>
    <col min="3847" max="3847" width="8.7109375" style="62" customWidth="1"/>
    <col min="3848" max="3848" width="15.28515625" style="62" customWidth="1"/>
    <col min="3849" max="3849" width="13.7109375" style="62" customWidth="1"/>
    <col min="3850" max="3850" width="14.5703125" style="62" customWidth="1"/>
    <col min="3851" max="3851" width="14" style="62" customWidth="1"/>
    <col min="3852" max="3852" width="14.42578125" style="62" customWidth="1"/>
    <col min="3853" max="3854" width="15" style="62" customWidth="1"/>
    <col min="3855" max="3855" width="14.42578125" style="62" customWidth="1"/>
    <col min="3856" max="3856" width="13.85546875" style="62" customWidth="1"/>
    <col min="3857" max="3857" width="15.28515625" style="62" customWidth="1"/>
    <col min="3858" max="3858" width="14.5703125" style="62" customWidth="1"/>
    <col min="3859" max="3859" width="14.28515625" style="62" customWidth="1"/>
    <col min="3860" max="3860" width="17.28515625" style="62" customWidth="1"/>
    <col min="3861" max="3861" width="15.7109375" style="62" customWidth="1"/>
    <col min="3862" max="3862" width="12.7109375" style="62" customWidth="1"/>
    <col min="3863" max="3863" width="14" style="62" customWidth="1"/>
    <col min="3864" max="3864" width="14.42578125" style="62" customWidth="1"/>
    <col min="3865" max="3865" width="15.140625" style="62" customWidth="1"/>
    <col min="3866" max="3866" width="14.28515625" style="62" customWidth="1"/>
    <col min="3867" max="3867" width="14" style="62" customWidth="1"/>
    <col min="3868" max="3868" width="13.7109375" style="62" customWidth="1"/>
    <col min="3869" max="3869" width="10.140625" style="62" customWidth="1"/>
    <col min="3870" max="4095" width="8.85546875" style="62"/>
    <col min="4096" max="4096" width="2.28515625" style="62" customWidth="1"/>
    <col min="4097" max="4097" width="36.140625" style="62" customWidth="1"/>
    <col min="4098" max="4098" width="22.28515625" style="62" customWidth="1"/>
    <col min="4099" max="4099" width="11.28515625" style="62" customWidth="1"/>
    <col min="4100" max="4100" width="6.7109375" style="62" customWidth="1"/>
    <col min="4101" max="4101" width="18.5703125" style="62" customWidth="1"/>
    <col min="4102" max="4102" width="9.7109375" style="62" customWidth="1"/>
    <col min="4103" max="4103" width="8.7109375" style="62" customWidth="1"/>
    <col min="4104" max="4104" width="15.28515625" style="62" customWidth="1"/>
    <col min="4105" max="4105" width="13.7109375" style="62" customWidth="1"/>
    <col min="4106" max="4106" width="14.5703125" style="62" customWidth="1"/>
    <col min="4107" max="4107" width="14" style="62" customWidth="1"/>
    <col min="4108" max="4108" width="14.42578125" style="62" customWidth="1"/>
    <col min="4109" max="4110" width="15" style="62" customWidth="1"/>
    <col min="4111" max="4111" width="14.42578125" style="62" customWidth="1"/>
    <col min="4112" max="4112" width="13.85546875" style="62" customWidth="1"/>
    <col min="4113" max="4113" width="15.28515625" style="62" customWidth="1"/>
    <col min="4114" max="4114" width="14.5703125" style="62" customWidth="1"/>
    <col min="4115" max="4115" width="14.28515625" style="62" customWidth="1"/>
    <col min="4116" max="4116" width="17.28515625" style="62" customWidth="1"/>
    <col min="4117" max="4117" width="15.7109375" style="62" customWidth="1"/>
    <col min="4118" max="4118" width="12.7109375" style="62" customWidth="1"/>
    <col min="4119" max="4119" width="14" style="62" customWidth="1"/>
    <col min="4120" max="4120" width="14.42578125" style="62" customWidth="1"/>
    <col min="4121" max="4121" width="15.140625" style="62" customWidth="1"/>
    <col min="4122" max="4122" width="14.28515625" style="62" customWidth="1"/>
    <col min="4123" max="4123" width="14" style="62" customWidth="1"/>
    <col min="4124" max="4124" width="13.7109375" style="62" customWidth="1"/>
    <col min="4125" max="4125" width="10.140625" style="62" customWidth="1"/>
    <col min="4126" max="4351" width="8.85546875" style="62"/>
    <col min="4352" max="4352" width="2.28515625" style="62" customWidth="1"/>
    <col min="4353" max="4353" width="36.140625" style="62" customWidth="1"/>
    <col min="4354" max="4354" width="22.28515625" style="62" customWidth="1"/>
    <col min="4355" max="4355" width="11.28515625" style="62" customWidth="1"/>
    <col min="4356" max="4356" width="6.7109375" style="62" customWidth="1"/>
    <col min="4357" max="4357" width="18.5703125" style="62" customWidth="1"/>
    <col min="4358" max="4358" width="9.7109375" style="62" customWidth="1"/>
    <col min="4359" max="4359" width="8.7109375" style="62" customWidth="1"/>
    <col min="4360" max="4360" width="15.28515625" style="62" customWidth="1"/>
    <col min="4361" max="4361" width="13.7109375" style="62" customWidth="1"/>
    <col min="4362" max="4362" width="14.5703125" style="62" customWidth="1"/>
    <col min="4363" max="4363" width="14" style="62" customWidth="1"/>
    <col min="4364" max="4364" width="14.42578125" style="62" customWidth="1"/>
    <col min="4365" max="4366" width="15" style="62" customWidth="1"/>
    <col min="4367" max="4367" width="14.42578125" style="62" customWidth="1"/>
    <col min="4368" max="4368" width="13.85546875" style="62" customWidth="1"/>
    <col min="4369" max="4369" width="15.28515625" style="62" customWidth="1"/>
    <col min="4370" max="4370" width="14.5703125" style="62" customWidth="1"/>
    <col min="4371" max="4371" width="14.28515625" style="62" customWidth="1"/>
    <col min="4372" max="4372" width="17.28515625" style="62" customWidth="1"/>
    <col min="4373" max="4373" width="15.7109375" style="62" customWidth="1"/>
    <col min="4374" max="4374" width="12.7109375" style="62" customWidth="1"/>
    <col min="4375" max="4375" width="14" style="62" customWidth="1"/>
    <col min="4376" max="4376" width="14.42578125" style="62" customWidth="1"/>
    <col min="4377" max="4377" width="15.140625" style="62" customWidth="1"/>
    <col min="4378" max="4378" width="14.28515625" style="62" customWidth="1"/>
    <col min="4379" max="4379" width="14" style="62" customWidth="1"/>
    <col min="4380" max="4380" width="13.7109375" style="62" customWidth="1"/>
    <col min="4381" max="4381" width="10.140625" style="62" customWidth="1"/>
    <col min="4382" max="4607" width="8.85546875" style="62"/>
    <col min="4608" max="4608" width="2.28515625" style="62" customWidth="1"/>
    <col min="4609" max="4609" width="36.140625" style="62" customWidth="1"/>
    <col min="4610" max="4610" width="22.28515625" style="62" customWidth="1"/>
    <col min="4611" max="4611" width="11.28515625" style="62" customWidth="1"/>
    <col min="4612" max="4612" width="6.7109375" style="62" customWidth="1"/>
    <col min="4613" max="4613" width="18.5703125" style="62" customWidth="1"/>
    <col min="4614" max="4614" width="9.7109375" style="62" customWidth="1"/>
    <col min="4615" max="4615" width="8.7109375" style="62" customWidth="1"/>
    <col min="4616" max="4616" width="15.28515625" style="62" customWidth="1"/>
    <col min="4617" max="4617" width="13.7109375" style="62" customWidth="1"/>
    <col min="4618" max="4618" width="14.5703125" style="62" customWidth="1"/>
    <col min="4619" max="4619" width="14" style="62" customWidth="1"/>
    <col min="4620" max="4620" width="14.42578125" style="62" customWidth="1"/>
    <col min="4621" max="4622" width="15" style="62" customWidth="1"/>
    <col min="4623" max="4623" width="14.42578125" style="62" customWidth="1"/>
    <col min="4624" max="4624" width="13.85546875" style="62" customWidth="1"/>
    <col min="4625" max="4625" width="15.28515625" style="62" customWidth="1"/>
    <col min="4626" max="4626" width="14.5703125" style="62" customWidth="1"/>
    <col min="4627" max="4627" width="14.28515625" style="62" customWidth="1"/>
    <col min="4628" max="4628" width="17.28515625" style="62" customWidth="1"/>
    <col min="4629" max="4629" width="15.7109375" style="62" customWidth="1"/>
    <col min="4630" max="4630" width="12.7109375" style="62" customWidth="1"/>
    <col min="4631" max="4631" width="14" style="62" customWidth="1"/>
    <col min="4632" max="4632" width="14.42578125" style="62" customWidth="1"/>
    <col min="4633" max="4633" width="15.140625" style="62" customWidth="1"/>
    <col min="4634" max="4634" width="14.28515625" style="62" customWidth="1"/>
    <col min="4635" max="4635" width="14" style="62" customWidth="1"/>
    <col min="4636" max="4636" width="13.7109375" style="62" customWidth="1"/>
    <col min="4637" max="4637" width="10.140625" style="62" customWidth="1"/>
    <col min="4638" max="4863" width="8.85546875" style="62"/>
    <col min="4864" max="4864" width="2.28515625" style="62" customWidth="1"/>
    <col min="4865" max="4865" width="36.140625" style="62" customWidth="1"/>
    <col min="4866" max="4866" width="22.28515625" style="62" customWidth="1"/>
    <col min="4867" max="4867" width="11.28515625" style="62" customWidth="1"/>
    <col min="4868" max="4868" width="6.7109375" style="62" customWidth="1"/>
    <col min="4869" max="4869" width="18.5703125" style="62" customWidth="1"/>
    <col min="4870" max="4870" width="9.7109375" style="62" customWidth="1"/>
    <col min="4871" max="4871" width="8.7109375" style="62" customWidth="1"/>
    <col min="4872" max="4872" width="15.28515625" style="62" customWidth="1"/>
    <col min="4873" max="4873" width="13.7109375" style="62" customWidth="1"/>
    <col min="4874" max="4874" width="14.5703125" style="62" customWidth="1"/>
    <col min="4875" max="4875" width="14" style="62" customWidth="1"/>
    <col min="4876" max="4876" width="14.42578125" style="62" customWidth="1"/>
    <col min="4877" max="4878" width="15" style="62" customWidth="1"/>
    <col min="4879" max="4879" width="14.42578125" style="62" customWidth="1"/>
    <col min="4880" max="4880" width="13.85546875" style="62" customWidth="1"/>
    <col min="4881" max="4881" width="15.28515625" style="62" customWidth="1"/>
    <col min="4882" max="4882" width="14.5703125" style="62" customWidth="1"/>
    <col min="4883" max="4883" width="14.28515625" style="62" customWidth="1"/>
    <col min="4884" max="4884" width="17.28515625" style="62" customWidth="1"/>
    <col min="4885" max="4885" width="15.7109375" style="62" customWidth="1"/>
    <col min="4886" max="4886" width="12.7109375" style="62" customWidth="1"/>
    <col min="4887" max="4887" width="14" style="62" customWidth="1"/>
    <col min="4888" max="4888" width="14.42578125" style="62" customWidth="1"/>
    <col min="4889" max="4889" width="15.140625" style="62" customWidth="1"/>
    <col min="4890" max="4890" width="14.28515625" style="62" customWidth="1"/>
    <col min="4891" max="4891" width="14" style="62" customWidth="1"/>
    <col min="4892" max="4892" width="13.7109375" style="62" customWidth="1"/>
    <col min="4893" max="4893" width="10.140625" style="62" customWidth="1"/>
    <col min="4894" max="5119" width="8.85546875" style="62"/>
    <col min="5120" max="5120" width="2.28515625" style="62" customWidth="1"/>
    <col min="5121" max="5121" width="36.140625" style="62" customWidth="1"/>
    <col min="5122" max="5122" width="22.28515625" style="62" customWidth="1"/>
    <col min="5123" max="5123" width="11.28515625" style="62" customWidth="1"/>
    <col min="5124" max="5124" width="6.7109375" style="62" customWidth="1"/>
    <col min="5125" max="5125" width="18.5703125" style="62" customWidth="1"/>
    <col min="5126" max="5126" width="9.7109375" style="62" customWidth="1"/>
    <col min="5127" max="5127" width="8.7109375" style="62" customWidth="1"/>
    <col min="5128" max="5128" width="15.28515625" style="62" customWidth="1"/>
    <col min="5129" max="5129" width="13.7109375" style="62" customWidth="1"/>
    <col min="5130" max="5130" width="14.5703125" style="62" customWidth="1"/>
    <col min="5131" max="5131" width="14" style="62" customWidth="1"/>
    <col min="5132" max="5132" width="14.42578125" style="62" customWidth="1"/>
    <col min="5133" max="5134" width="15" style="62" customWidth="1"/>
    <col min="5135" max="5135" width="14.42578125" style="62" customWidth="1"/>
    <col min="5136" max="5136" width="13.85546875" style="62" customWidth="1"/>
    <col min="5137" max="5137" width="15.28515625" style="62" customWidth="1"/>
    <col min="5138" max="5138" width="14.5703125" style="62" customWidth="1"/>
    <col min="5139" max="5139" width="14.28515625" style="62" customWidth="1"/>
    <col min="5140" max="5140" width="17.28515625" style="62" customWidth="1"/>
    <col min="5141" max="5141" width="15.7109375" style="62" customWidth="1"/>
    <col min="5142" max="5142" width="12.7109375" style="62" customWidth="1"/>
    <col min="5143" max="5143" width="14" style="62" customWidth="1"/>
    <col min="5144" max="5144" width="14.42578125" style="62" customWidth="1"/>
    <col min="5145" max="5145" width="15.140625" style="62" customWidth="1"/>
    <col min="5146" max="5146" width="14.28515625" style="62" customWidth="1"/>
    <col min="5147" max="5147" width="14" style="62" customWidth="1"/>
    <col min="5148" max="5148" width="13.7109375" style="62" customWidth="1"/>
    <col min="5149" max="5149" width="10.140625" style="62" customWidth="1"/>
    <col min="5150" max="5375" width="8.85546875" style="62"/>
    <col min="5376" max="5376" width="2.28515625" style="62" customWidth="1"/>
    <col min="5377" max="5377" width="36.140625" style="62" customWidth="1"/>
    <col min="5378" max="5378" width="22.28515625" style="62" customWidth="1"/>
    <col min="5379" max="5379" width="11.28515625" style="62" customWidth="1"/>
    <col min="5380" max="5380" width="6.7109375" style="62" customWidth="1"/>
    <col min="5381" max="5381" width="18.5703125" style="62" customWidth="1"/>
    <col min="5382" max="5382" width="9.7109375" style="62" customWidth="1"/>
    <col min="5383" max="5383" width="8.7109375" style="62" customWidth="1"/>
    <col min="5384" max="5384" width="15.28515625" style="62" customWidth="1"/>
    <col min="5385" max="5385" width="13.7109375" style="62" customWidth="1"/>
    <col min="5386" max="5386" width="14.5703125" style="62" customWidth="1"/>
    <col min="5387" max="5387" width="14" style="62" customWidth="1"/>
    <col min="5388" max="5388" width="14.42578125" style="62" customWidth="1"/>
    <col min="5389" max="5390" width="15" style="62" customWidth="1"/>
    <col min="5391" max="5391" width="14.42578125" style="62" customWidth="1"/>
    <col min="5392" max="5392" width="13.85546875" style="62" customWidth="1"/>
    <col min="5393" max="5393" width="15.28515625" style="62" customWidth="1"/>
    <col min="5394" max="5394" width="14.5703125" style="62" customWidth="1"/>
    <col min="5395" max="5395" width="14.28515625" style="62" customWidth="1"/>
    <col min="5396" max="5396" width="17.28515625" style="62" customWidth="1"/>
    <col min="5397" max="5397" width="15.7109375" style="62" customWidth="1"/>
    <col min="5398" max="5398" width="12.7109375" style="62" customWidth="1"/>
    <col min="5399" max="5399" width="14" style="62" customWidth="1"/>
    <col min="5400" max="5400" width="14.42578125" style="62" customWidth="1"/>
    <col min="5401" max="5401" width="15.140625" style="62" customWidth="1"/>
    <col min="5402" max="5402" width="14.28515625" style="62" customWidth="1"/>
    <col min="5403" max="5403" width="14" style="62" customWidth="1"/>
    <col min="5404" max="5404" width="13.7109375" style="62" customWidth="1"/>
    <col min="5405" max="5405" width="10.140625" style="62" customWidth="1"/>
    <col min="5406" max="5631" width="8.85546875" style="62"/>
    <col min="5632" max="5632" width="2.28515625" style="62" customWidth="1"/>
    <col min="5633" max="5633" width="36.140625" style="62" customWidth="1"/>
    <col min="5634" max="5634" width="22.28515625" style="62" customWidth="1"/>
    <col min="5635" max="5635" width="11.28515625" style="62" customWidth="1"/>
    <col min="5636" max="5636" width="6.7109375" style="62" customWidth="1"/>
    <col min="5637" max="5637" width="18.5703125" style="62" customWidth="1"/>
    <col min="5638" max="5638" width="9.7109375" style="62" customWidth="1"/>
    <col min="5639" max="5639" width="8.7109375" style="62" customWidth="1"/>
    <col min="5640" max="5640" width="15.28515625" style="62" customWidth="1"/>
    <col min="5641" max="5641" width="13.7109375" style="62" customWidth="1"/>
    <col min="5642" max="5642" width="14.5703125" style="62" customWidth="1"/>
    <col min="5643" max="5643" width="14" style="62" customWidth="1"/>
    <col min="5644" max="5644" width="14.42578125" style="62" customWidth="1"/>
    <col min="5645" max="5646" width="15" style="62" customWidth="1"/>
    <col min="5647" max="5647" width="14.42578125" style="62" customWidth="1"/>
    <col min="5648" max="5648" width="13.85546875" style="62" customWidth="1"/>
    <col min="5649" max="5649" width="15.28515625" style="62" customWidth="1"/>
    <col min="5650" max="5650" width="14.5703125" style="62" customWidth="1"/>
    <col min="5651" max="5651" width="14.28515625" style="62" customWidth="1"/>
    <col min="5652" max="5652" width="17.28515625" style="62" customWidth="1"/>
    <col min="5653" max="5653" width="15.7109375" style="62" customWidth="1"/>
    <col min="5654" max="5654" width="12.7109375" style="62" customWidth="1"/>
    <col min="5655" max="5655" width="14" style="62" customWidth="1"/>
    <col min="5656" max="5656" width="14.42578125" style="62" customWidth="1"/>
    <col min="5657" max="5657" width="15.140625" style="62" customWidth="1"/>
    <col min="5658" max="5658" width="14.28515625" style="62" customWidth="1"/>
    <col min="5659" max="5659" width="14" style="62" customWidth="1"/>
    <col min="5660" max="5660" width="13.7109375" style="62" customWidth="1"/>
    <col min="5661" max="5661" width="10.140625" style="62" customWidth="1"/>
    <col min="5662" max="5887" width="8.85546875" style="62"/>
    <col min="5888" max="5888" width="2.28515625" style="62" customWidth="1"/>
    <col min="5889" max="5889" width="36.140625" style="62" customWidth="1"/>
    <col min="5890" max="5890" width="22.28515625" style="62" customWidth="1"/>
    <col min="5891" max="5891" width="11.28515625" style="62" customWidth="1"/>
    <col min="5892" max="5892" width="6.7109375" style="62" customWidth="1"/>
    <col min="5893" max="5893" width="18.5703125" style="62" customWidth="1"/>
    <col min="5894" max="5894" width="9.7109375" style="62" customWidth="1"/>
    <col min="5895" max="5895" width="8.7109375" style="62" customWidth="1"/>
    <col min="5896" max="5896" width="15.28515625" style="62" customWidth="1"/>
    <col min="5897" max="5897" width="13.7109375" style="62" customWidth="1"/>
    <col min="5898" max="5898" width="14.5703125" style="62" customWidth="1"/>
    <col min="5899" max="5899" width="14" style="62" customWidth="1"/>
    <col min="5900" max="5900" width="14.42578125" style="62" customWidth="1"/>
    <col min="5901" max="5902" width="15" style="62" customWidth="1"/>
    <col min="5903" max="5903" width="14.42578125" style="62" customWidth="1"/>
    <col min="5904" max="5904" width="13.85546875" style="62" customWidth="1"/>
    <col min="5905" max="5905" width="15.28515625" style="62" customWidth="1"/>
    <col min="5906" max="5906" width="14.5703125" style="62" customWidth="1"/>
    <col min="5907" max="5907" width="14.28515625" style="62" customWidth="1"/>
    <col min="5908" max="5908" width="17.28515625" style="62" customWidth="1"/>
    <col min="5909" max="5909" width="15.7109375" style="62" customWidth="1"/>
    <col min="5910" max="5910" width="12.7109375" style="62" customWidth="1"/>
    <col min="5911" max="5911" width="14" style="62" customWidth="1"/>
    <col min="5912" max="5912" width="14.42578125" style="62" customWidth="1"/>
    <col min="5913" max="5913" width="15.140625" style="62" customWidth="1"/>
    <col min="5914" max="5914" width="14.28515625" style="62" customWidth="1"/>
    <col min="5915" max="5915" width="14" style="62" customWidth="1"/>
    <col min="5916" max="5916" width="13.7109375" style="62" customWidth="1"/>
    <col min="5917" max="5917" width="10.140625" style="62" customWidth="1"/>
    <col min="5918" max="6143" width="8.85546875" style="62"/>
    <col min="6144" max="6144" width="2.28515625" style="62" customWidth="1"/>
    <col min="6145" max="6145" width="36.140625" style="62" customWidth="1"/>
    <col min="6146" max="6146" width="22.28515625" style="62" customWidth="1"/>
    <col min="6147" max="6147" width="11.28515625" style="62" customWidth="1"/>
    <col min="6148" max="6148" width="6.7109375" style="62" customWidth="1"/>
    <col min="6149" max="6149" width="18.5703125" style="62" customWidth="1"/>
    <col min="6150" max="6150" width="9.7109375" style="62" customWidth="1"/>
    <col min="6151" max="6151" width="8.7109375" style="62" customWidth="1"/>
    <col min="6152" max="6152" width="15.28515625" style="62" customWidth="1"/>
    <col min="6153" max="6153" width="13.7109375" style="62" customWidth="1"/>
    <col min="6154" max="6154" width="14.5703125" style="62" customWidth="1"/>
    <col min="6155" max="6155" width="14" style="62" customWidth="1"/>
    <col min="6156" max="6156" width="14.42578125" style="62" customWidth="1"/>
    <col min="6157" max="6158" width="15" style="62" customWidth="1"/>
    <col min="6159" max="6159" width="14.42578125" style="62" customWidth="1"/>
    <col min="6160" max="6160" width="13.85546875" style="62" customWidth="1"/>
    <col min="6161" max="6161" width="15.28515625" style="62" customWidth="1"/>
    <col min="6162" max="6162" width="14.5703125" style="62" customWidth="1"/>
    <col min="6163" max="6163" width="14.28515625" style="62" customWidth="1"/>
    <col min="6164" max="6164" width="17.28515625" style="62" customWidth="1"/>
    <col min="6165" max="6165" width="15.7109375" style="62" customWidth="1"/>
    <col min="6166" max="6166" width="12.7109375" style="62" customWidth="1"/>
    <col min="6167" max="6167" width="14" style="62" customWidth="1"/>
    <col min="6168" max="6168" width="14.42578125" style="62" customWidth="1"/>
    <col min="6169" max="6169" width="15.140625" style="62" customWidth="1"/>
    <col min="6170" max="6170" width="14.28515625" style="62" customWidth="1"/>
    <col min="6171" max="6171" width="14" style="62" customWidth="1"/>
    <col min="6172" max="6172" width="13.7109375" style="62" customWidth="1"/>
    <col min="6173" max="6173" width="10.140625" style="62" customWidth="1"/>
    <col min="6174" max="6399" width="8.85546875" style="62"/>
    <col min="6400" max="6400" width="2.28515625" style="62" customWidth="1"/>
    <col min="6401" max="6401" width="36.140625" style="62" customWidth="1"/>
    <col min="6402" max="6402" width="22.28515625" style="62" customWidth="1"/>
    <col min="6403" max="6403" width="11.28515625" style="62" customWidth="1"/>
    <col min="6404" max="6404" width="6.7109375" style="62" customWidth="1"/>
    <col min="6405" max="6405" width="18.5703125" style="62" customWidth="1"/>
    <col min="6406" max="6406" width="9.7109375" style="62" customWidth="1"/>
    <col min="6407" max="6407" width="8.7109375" style="62" customWidth="1"/>
    <col min="6408" max="6408" width="15.28515625" style="62" customWidth="1"/>
    <col min="6409" max="6409" width="13.7109375" style="62" customWidth="1"/>
    <col min="6410" max="6410" width="14.5703125" style="62" customWidth="1"/>
    <col min="6411" max="6411" width="14" style="62" customWidth="1"/>
    <col min="6412" max="6412" width="14.42578125" style="62" customWidth="1"/>
    <col min="6413" max="6414" width="15" style="62" customWidth="1"/>
    <col min="6415" max="6415" width="14.42578125" style="62" customWidth="1"/>
    <col min="6416" max="6416" width="13.85546875" style="62" customWidth="1"/>
    <col min="6417" max="6417" width="15.28515625" style="62" customWidth="1"/>
    <col min="6418" max="6418" width="14.5703125" style="62" customWidth="1"/>
    <col min="6419" max="6419" width="14.28515625" style="62" customWidth="1"/>
    <col min="6420" max="6420" width="17.28515625" style="62" customWidth="1"/>
    <col min="6421" max="6421" width="15.7109375" style="62" customWidth="1"/>
    <col min="6422" max="6422" width="12.7109375" style="62" customWidth="1"/>
    <col min="6423" max="6423" width="14" style="62" customWidth="1"/>
    <col min="6424" max="6424" width="14.42578125" style="62" customWidth="1"/>
    <col min="6425" max="6425" width="15.140625" style="62" customWidth="1"/>
    <col min="6426" max="6426" width="14.28515625" style="62" customWidth="1"/>
    <col min="6427" max="6427" width="14" style="62" customWidth="1"/>
    <col min="6428" max="6428" width="13.7109375" style="62" customWidth="1"/>
    <col min="6429" max="6429" width="10.140625" style="62" customWidth="1"/>
    <col min="6430" max="6655" width="8.85546875" style="62"/>
    <col min="6656" max="6656" width="2.28515625" style="62" customWidth="1"/>
    <col min="6657" max="6657" width="36.140625" style="62" customWidth="1"/>
    <col min="6658" max="6658" width="22.28515625" style="62" customWidth="1"/>
    <col min="6659" max="6659" width="11.28515625" style="62" customWidth="1"/>
    <col min="6660" max="6660" width="6.7109375" style="62" customWidth="1"/>
    <col min="6661" max="6661" width="18.5703125" style="62" customWidth="1"/>
    <col min="6662" max="6662" width="9.7109375" style="62" customWidth="1"/>
    <col min="6663" max="6663" width="8.7109375" style="62" customWidth="1"/>
    <col min="6664" max="6664" width="15.28515625" style="62" customWidth="1"/>
    <col min="6665" max="6665" width="13.7109375" style="62" customWidth="1"/>
    <col min="6666" max="6666" width="14.5703125" style="62" customWidth="1"/>
    <col min="6667" max="6667" width="14" style="62" customWidth="1"/>
    <col min="6668" max="6668" width="14.42578125" style="62" customWidth="1"/>
    <col min="6669" max="6670" width="15" style="62" customWidth="1"/>
    <col min="6671" max="6671" width="14.42578125" style="62" customWidth="1"/>
    <col min="6672" max="6672" width="13.85546875" style="62" customWidth="1"/>
    <col min="6673" max="6673" width="15.28515625" style="62" customWidth="1"/>
    <col min="6674" max="6674" width="14.5703125" style="62" customWidth="1"/>
    <col min="6675" max="6675" width="14.28515625" style="62" customWidth="1"/>
    <col min="6676" max="6676" width="17.28515625" style="62" customWidth="1"/>
    <col min="6677" max="6677" width="15.7109375" style="62" customWidth="1"/>
    <col min="6678" max="6678" width="12.7109375" style="62" customWidth="1"/>
    <col min="6679" max="6679" width="14" style="62" customWidth="1"/>
    <col min="6680" max="6680" width="14.42578125" style="62" customWidth="1"/>
    <col min="6681" max="6681" width="15.140625" style="62" customWidth="1"/>
    <col min="6682" max="6682" width="14.28515625" style="62" customWidth="1"/>
    <col min="6683" max="6683" width="14" style="62" customWidth="1"/>
    <col min="6684" max="6684" width="13.7109375" style="62" customWidth="1"/>
    <col min="6685" max="6685" width="10.140625" style="62" customWidth="1"/>
    <col min="6686" max="6911" width="8.85546875" style="62"/>
    <col min="6912" max="6912" width="2.28515625" style="62" customWidth="1"/>
    <col min="6913" max="6913" width="36.140625" style="62" customWidth="1"/>
    <col min="6914" max="6914" width="22.28515625" style="62" customWidth="1"/>
    <col min="6915" max="6915" width="11.28515625" style="62" customWidth="1"/>
    <col min="6916" max="6916" width="6.7109375" style="62" customWidth="1"/>
    <col min="6917" max="6917" width="18.5703125" style="62" customWidth="1"/>
    <col min="6918" max="6918" width="9.7109375" style="62" customWidth="1"/>
    <col min="6919" max="6919" width="8.7109375" style="62" customWidth="1"/>
    <col min="6920" max="6920" width="15.28515625" style="62" customWidth="1"/>
    <col min="6921" max="6921" width="13.7109375" style="62" customWidth="1"/>
    <col min="6922" max="6922" width="14.5703125" style="62" customWidth="1"/>
    <col min="6923" max="6923" width="14" style="62" customWidth="1"/>
    <col min="6924" max="6924" width="14.42578125" style="62" customWidth="1"/>
    <col min="6925" max="6926" width="15" style="62" customWidth="1"/>
    <col min="6927" max="6927" width="14.42578125" style="62" customWidth="1"/>
    <col min="6928" max="6928" width="13.85546875" style="62" customWidth="1"/>
    <col min="6929" max="6929" width="15.28515625" style="62" customWidth="1"/>
    <col min="6930" max="6930" width="14.5703125" style="62" customWidth="1"/>
    <col min="6931" max="6931" width="14.28515625" style="62" customWidth="1"/>
    <col min="6932" max="6932" width="17.28515625" style="62" customWidth="1"/>
    <col min="6933" max="6933" width="15.7109375" style="62" customWidth="1"/>
    <col min="6934" max="6934" width="12.7109375" style="62" customWidth="1"/>
    <col min="6935" max="6935" width="14" style="62" customWidth="1"/>
    <col min="6936" max="6936" width="14.42578125" style="62" customWidth="1"/>
    <col min="6937" max="6937" width="15.140625" style="62" customWidth="1"/>
    <col min="6938" max="6938" width="14.28515625" style="62" customWidth="1"/>
    <col min="6939" max="6939" width="14" style="62" customWidth="1"/>
    <col min="6940" max="6940" width="13.7109375" style="62" customWidth="1"/>
    <col min="6941" max="6941" width="10.140625" style="62" customWidth="1"/>
    <col min="6942" max="7167" width="8.85546875" style="62"/>
    <col min="7168" max="7168" width="2.28515625" style="62" customWidth="1"/>
    <col min="7169" max="7169" width="36.140625" style="62" customWidth="1"/>
    <col min="7170" max="7170" width="22.28515625" style="62" customWidth="1"/>
    <col min="7171" max="7171" width="11.28515625" style="62" customWidth="1"/>
    <col min="7172" max="7172" width="6.7109375" style="62" customWidth="1"/>
    <col min="7173" max="7173" width="18.5703125" style="62" customWidth="1"/>
    <col min="7174" max="7174" width="9.7109375" style="62" customWidth="1"/>
    <col min="7175" max="7175" width="8.7109375" style="62" customWidth="1"/>
    <col min="7176" max="7176" width="15.28515625" style="62" customWidth="1"/>
    <col min="7177" max="7177" width="13.7109375" style="62" customWidth="1"/>
    <col min="7178" max="7178" width="14.5703125" style="62" customWidth="1"/>
    <col min="7179" max="7179" width="14" style="62" customWidth="1"/>
    <col min="7180" max="7180" width="14.42578125" style="62" customWidth="1"/>
    <col min="7181" max="7182" width="15" style="62" customWidth="1"/>
    <col min="7183" max="7183" width="14.42578125" style="62" customWidth="1"/>
    <col min="7184" max="7184" width="13.85546875" style="62" customWidth="1"/>
    <col min="7185" max="7185" width="15.28515625" style="62" customWidth="1"/>
    <col min="7186" max="7186" width="14.5703125" style="62" customWidth="1"/>
    <col min="7187" max="7187" width="14.28515625" style="62" customWidth="1"/>
    <col min="7188" max="7188" width="17.28515625" style="62" customWidth="1"/>
    <col min="7189" max="7189" width="15.7109375" style="62" customWidth="1"/>
    <col min="7190" max="7190" width="12.7109375" style="62" customWidth="1"/>
    <col min="7191" max="7191" width="14" style="62" customWidth="1"/>
    <col min="7192" max="7192" width="14.42578125" style="62" customWidth="1"/>
    <col min="7193" max="7193" width="15.140625" style="62" customWidth="1"/>
    <col min="7194" max="7194" width="14.28515625" style="62" customWidth="1"/>
    <col min="7195" max="7195" width="14" style="62" customWidth="1"/>
    <col min="7196" max="7196" width="13.7109375" style="62" customWidth="1"/>
    <col min="7197" max="7197" width="10.140625" style="62" customWidth="1"/>
    <col min="7198" max="7423" width="8.85546875" style="62"/>
    <col min="7424" max="7424" width="2.28515625" style="62" customWidth="1"/>
    <col min="7425" max="7425" width="36.140625" style="62" customWidth="1"/>
    <col min="7426" max="7426" width="22.28515625" style="62" customWidth="1"/>
    <col min="7427" max="7427" width="11.28515625" style="62" customWidth="1"/>
    <col min="7428" max="7428" width="6.7109375" style="62" customWidth="1"/>
    <col min="7429" max="7429" width="18.5703125" style="62" customWidth="1"/>
    <col min="7430" max="7430" width="9.7109375" style="62" customWidth="1"/>
    <col min="7431" max="7431" width="8.7109375" style="62" customWidth="1"/>
    <col min="7432" max="7432" width="15.28515625" style="62" customWidth="1"/>
    <col min="7433" max="7433" width="13.7109375" style="62" customWidth="1"/>
    <col min="7434" max="7434" width="14.5703125" style="62" customWidth="1"/>
    <col min="7435" max="7435" width="14" style="62" customWidth="1"/>
    <col min="7436" max="7436" width="14.42578125" style="62" customWidth="1"/>
    <col min="7437" max="7438" width="15" style="62" customWidth="1"/>
    <col min="7439" max="7439" width="14.42578125" style="62" customWidth="1"/>
    <col min="7440" max="7440" width="13.85546875" style="62" customWidth="1"/>
    <col min="7441" max="7441" width="15.28515625" style="62" customWidth="1"/>
    <col min="7442" max="7442" width="14.5703125" style="62" customWidth="1"/>
    <col min="7443" max="7443" width="14.28515625" style="62" customWidth="1"/>
    <col min="7444" max="7444" width="17.28515625" style="62" customWidth="1"/>
    <col min="7445" max="7445" width="15.7109375" style="62" customWidth="1"/>
    <col min="7446" max="7446" width="12.7109375" style="62" customWidth="1"/>
    <col min="7447" max="7447" width="14" style="62" customWidth="1"/>
    <col min="7448" max="7448" width="14.42578125" style="62" customWidth="1"/>
    <col min="7449" max="7449" width="15.140625" style="62" customWidth="1"/>
    <col min="7450" max="7450" width="14.28515625" style="62" customWidth="1"/>
    <col min="7451" max="7451" width="14" style="62" customWidth="1"/>
    <col min="7452" max="7452" width="13.7109375" style="62" customWidth="1"/>
    <col min="7453" max="7453" width="10.140625" style="62" customWidth="1"/>
    <col min="7454" max="7679" width="8.85546875" style="62"/>
    <col min="7680" max="7680" width="2.28515625" style="62" customWidth="1"/>
    <col min="7681" max="7681" width="36.140625" style="62" customWidth="1"/>
    <col min="7682" max="7682" width="22.28515625" style="62" customWidth="1"/>
    <col min="7683" max="7683" width="11.28515625" style="62" customWidth="1"/>
    <col min="7684" max="7684" width="6.7109375" style="62" customWidth="1"/>
    <col min="7685" max="7685" width="18.5703125" style="62" customWidth="1"/>
    <col min="7686" max="7686" width="9.7109375" style="62" customWidth="1"/>
    <col min="7687" max="7687" width="8.7109375" style="62" customWidth="1"/>
    <col min="7688" max="7688" width="15.28515625" style="62" customWidth="1"/>
    <col min="7689" max="7689" width="13.7109375" style="62" customWidth="1"/>
    <col min="7690" max="7690" width="14.5703125" style="62" customWidth="1"/>
    <col min="7691" max="7691" width="14" style="62" customWidth="1"/>
    <col min="7692" max="7692" width="14.42578125" style="62" customWidth="1"/>
    <col min="7693" max="7694" width="15" style="62" customWidth="1"/>
    <col min="7695" max="7695" width="14.42578125" style="62" customWidth="1"/>
    <col min="7696" max="7696" width="13.85546875" style="62" customWidth="1"/>
    <col min="7697" max="7697" width="15.28515625" style="62" customWidth="1"/>
    <col min="7698" max="7698" width="14.5703125" style="62" customWidth="1"/>
    <col min="7699" max="7699" width="14.28515625" style="62" customWidth="1"/>
    <col min="7700" max="7700" width="17.28515625" style="62" customWidth="1"/>
    <col min="7701" max="7701" width="15.7109375" style="62" customWidth="1"/>
    <col min="7702" max="7702" width="12.7109375" style="62" customWidth="1"/>
    <col min="7703" max="7703" width="14" style="62" customWidth="1"/>
    <col min="7704" max="7704" width="14.42578125" style="62" customWidth="1"/>
    <col min="7705" max="7705" width="15.140625" style="62" customWidth="1"/>
    <col min="7706" max="7706" width="14.28515625" style="62" customWidth="1"/>
    <col min="7707" max="7707" width="14" style="62" customWidth="1"/>
    <col min="7708" max="7708" width="13.7109375" style="62" customWidth="1"/>
    <col min="7709" max="7709" width="10.140625" style="62" customWidth="1"/>
    <col min="7710" max="7935" width="8.85546875" style="62"/>
    <col min="7936" max="7936" width="2.28515625" style="62" customWidth="1"/>
    <col min="7937" max="7937" width="36.140625" style="62" customWidth="1"/>
    <col min="7938" max="7938" width="22.28515625" style="62" customWidth="1"/>
    <col min="7939" max="7939" width="11.28515625" style="62" customWidth="1"/>
    <col min="7940" max="7940" width="6.7109375" style="62" customWidth="1"/>
    <col min="7941" max="7941" width="18.5703125" style="62" customWidth="1"/>
    <col min="7942" max="7942" width="9.7109375" style="62" customWidth="1"/>
    <col min="7943" max="7943" width="8.7109375" style="62" customWidth="1"/>
    <col min="7944" max="7944" width="15.28515625" style="62" customWidth="1"/>
    <col min="7945" max="7945" width="13.7109375" style="62" customWidth="1"/>
    <col min="7946" max="7946" width="14.5703125" style="62" customWidth="1"/>
    <col min="7947" max="7947" width="14" style="62" customWidth="1"/>
    <col min="7948" max="7948" width="14.42578125" style="62" customWidth="1"/>
    <col min="7949" max="7950" width="15" style="62" customWidth="1"/>
    <col min="7951" max="7951" width="14.42578125" style="62" customWidth="1"/>
    <col min="7952" max="7952" width="13.85546875" style="62" customWidth="1"/>
    <col min="7953" max="7953" width="15.28515625" style="62" customWidth="1"/>
    <col min="7954" max="7954" width="14.5703125" style="62" customWidth="1"/>
    <col min="7955" max="7955" width="14.28515625" style="62" customWidth="1"/>
    <col min="7956" max="7956" width="17.28515625" style="62" customWidth="1"/>
    <col min="7957" max="7957" width="15.7109375" style="62" customWidth="1"/>
    <col min="7958" max="7958" width="12.7109375" style="62" customWidth="1"/>
    <col min="7959" max="7959" width="14" style="62" customWidth="1"/>
    <col min="7960" max="7960" width="14.42578125" style="62" customWidth="1"/>
    <col min="7961" max="7961" width="15.140625" style="62" customWidth="1"/>
    <col min="7962" max="7962" width="14.28515625" style="62" customWidth="1"/>
    <col min="7963" max="7963" width="14" style="62" customWidth="1"/>
    <col min="7964" max="7964" width="13.7109375" style="62" customWidth="1"/>
    <col min="7965" max="7965" width="10.140625" style="62" customWidth="1"/>
    <col min="7966" max="8191" width="8.85546875" style="62"/>
    <col min="8192" max="8192" width="2.28515625" style="62" customWidth="1"/>
    <col min="8193" max="8193" width="36.140625" style="62" customWidth="1"/>
    <col min="8194" max="8194" width="22.28515625" style="62" customWidth="1"/>
    <col min="8195" max="8195" width="11.28515625" style="62" customWidth="1"/>
    <col min="8196" max="8196" width="6.7109375" style="62" customWidth="1"/>
    <col min="8197" max="8197" width="18.5703125" style="62" customWidth="1"/>
    <col min="8198" max="8198" width="9.7109375" style="62" customWidth="1"/>
    <col min="8199" max="8199" width="8.7109375" style="62" customWidth="1"/>
    <col min="8200" max="8200" width="15.28515625" style="62" customWidth="1"/>
    <col min="8201" max="8201" width="13.7109375" style="62" customWidth="1"/>
    <col min="8202" max="8202" width="14.5703125" style="62" customWidth="1"/>
    <col min="8203" max="8203" width="14" style="62" customWidth="1"/>
    <col min="8204" max="8204" width="14.42578125" style="62" customWidth="1"/>
    <col min="8205" max="8206" width="15" style="62" customWidth="1"/>
    <col min="8207" max="8207" width="14.42578125" style="62" customWidth="1"/>
    <col min="8208" max="8208" width="13.85546875" style="62" customWidth="1"/>
    <col min="8209" max="8209" width="15.28515625" style="62" customWidth="1"/>
    <col min="8210" max="8210" width="14.5703125" style="62" customWidth="1"/>
    <col min="8211" max="8211" width="14.28515625" style="62" customWidth="1"/>
    <col min="8212" max="8212" width="17.28515625" style="62" customWidth="1"/>
    <col min="8213" max="8213" width="15.7109375" style="62" customWidth="1"/>
    <col min="8214" max="8214" width="12.7109375" style="62" customWidth="1"/>
    <col min="8215" max="8215" width="14" style="62" customWidth="1"/>
    <col min="8216" max="8216" width="14.42578125" style="62" customWidth="1"/>
    <col min="8217" max="8217" width="15.140625" style="62" customWidth="1"/>
    <col min="8218" max="8218" width="14.28515625" style="62" customWidth="1"/>
    <col min="8219" max="8219" width="14" style="62" customWidth="1"/>
    <col min="8220" max="8220" width="13.7109375" style="62" customWidth="1"/>
    <col min="8221" max="8221" width="10.140625" style="62" customWidth="1"/>
    <col min="8222" max="8447" width="8.85546875" style="62"/>
    <col min="8448" max="8448" width="2.28515625" style="62" customWidth="1"/>
    <col min="8449" max="8449" width="36.140625" style="62" customWidth="1"/>
    <col min="8450" max="8450" width="22.28515625" style="62" customWidth="1"/>
    <col min="8451" max="8451" width="11.28515625" style="62" customWidth="1"/>
    <col min="8452" max="8452" width="6.7109375" style="62" customWidth="1"/>
    <col min="8453" max="8453" width="18.5703125" style="62" customWidth="1"/>
    <col min="8454" max="8454" width="9.7109375" style="62" customWidth="1"/>
    <col min="8455" max="8455" width="8.7109375" style="62" customWidth="1"/>
    <col min="8456" max="8456" width="15.28515625" style="62" customWidth="1"/>
    <col min="8457" max="8457" width="13.7109375" style="62" customWidth="1"/>
    <col min="8458" max="8458" width="14.5703125" style="62" customWidth="1"/>
    <col min="8459" max="8459" width="14" style="62" customWidth="1"/>
    <col min="8460" max="8460" width="14.42578125" style="62" customWidth="1"/>
    <col min="8461" max="8462" width="15" style="62" customWidth="1"/>
    <col min="8463" max="8463" width="14.42578125" style="62" customWidth="1"/>
    <col min="8464" max="8464" width="13.85546875" style="62" customWidth="1"/>
    <col min="8465" max="8465" width="15.28515625" style="62" customWidth="1"/>
    <col min="8466" max="8466" width="14.5703125" style="62" customWidth="1"/>
    <col min="8467" max="8467" width="14.28515625" style="62" customWidth="1"/>
    <col min="8468" max="8468" width="17.28515625" style="62" customWidth="1"/>
    <col min="8469" max="8469" width="15.7109375" style="62" customWidth="1"/>
    <col min="8470" max="8470" width="12.7109375" style="62" customWidth="1"/>
    <col min="8471" max="8471" width="14" style="62" customWidth="1"/>
    <col min="8472" max="8472" width="14.42578125" style="62" customWidth="1"/>
    <col min="8473" max="8473" width="15.140625" style="62" customWidth="1"/>
    <col min="8474" max="8474" width="14.28515625" style="62" customWidth="1"/>
    <col min="8475" max="8475" width="14" style="62" customWidth="1"/>
    <col min="8476" max="8476" width="13.7109375" style="62" customWidth="1"/>
    <col min="8477" max="8477" width="10.140625" style="62" customWidth="1"/>
    <col min="8478" max="8703" width="8.85546875" style="62"/>
    <col min="8704" max="8704" width="2.28515625" style="62" customWidth="1"/>
    <col min="8705" max="8705" width="36.140625" style="62" customWidth="1"/>
    <col min="8706" max="8706" width="22.28515625" style="62" customWidth="1"/>
    <col min="8707" max="8707" width="11.28515625" style="62" customWidth="1"/>
    <col min="8708" max="8708" width="6.7109375" style="62" customWidth="1"/>
    <col min="8709" max="8709" width="18.5703125" style="62" customWidth="1"/>
    <col min="8710" max="8710" width="9.7109375" style="62" customWidth="1"/>
    <col min="8711" max="8711" width="8.7109375" style="62" customWidth="1"/>
    <col min="8712" max="8712" width="15.28515625" style="62" customWidth="1"/>
    <col min="8713" max="8713" width="13.7109375" style="62" customWidth="1"/>
    <col min="8714" max="8714" width="14.5703125" style="62" customWidth="1"/>
    <col min="8715" max="8715" width="14" style="62" customWidth="1"/>
    <col min="8716" max="8716" width="14.42578125" style="62" customWidth="1"/>
    <col min="8717" max="8718" width="15" style="62" customWidth="1"/>
    <col min="8719" max="8719" width="14.42578125" style="62" customWidth="1"/>
    <col min="8720" max="8720" width="13.85546875" style="62" customWidth="1"/>
    <col min="8721" max="8721" width="15.28515625" style="62" customWidth="1"/>
    <col min="8722" max="8722" width="14.5703125" style="62" customWidth="1"/>
    <col min="8723" max="8723" width="14.28515625" style="62" customWidth="1"/>
    <col min="8724" max="8724" width="17.28515625" style="62" customWidth="1"/>
    <col min="8725" max="8725" width="15.7109375" style="62" customWidth="1"/>
    <col min="8726" max="8726" width="12.7109375" style="62" customWidth="1"/>
    <col min="8727" max="8727" width="14" style="62" customWidth="1"/>
    <col min="8728" max="8728" width="14.42578125" style="62" customWidth="1"/>
    <col min="8729" max="8729" width="15.140625" style="62" customWidth="1"/>
    <col min="8730" max="8730" width="14.28515625" style="62" customWidth="1"/>
    <col min="8731" max="8731" width="14" style="62" customWidth="1"/>
    <col min="8732" max="8732" width="13.7109375" style="62" customWidth="1"/>
    <col min="8733" max="8733" width="10.140625" style="62" customWidth="1"/>
    <col min="8734" max="8959" width="8.85546875" style="62"/>
    <col min="8960" max="8960" width="2.28515625" style="62" customWidth="1"/>
    <col min="8961" max="8961" width="36.140625" style="62" customWidth="1"/>
    <col min="8962" max="8962" width="22.28515625" style="62" customWidth="1"/>
    <col min="8963" max="8963" width="11.28515625" style="62" customWidth="1"/>
    <col min="8964" max="8964" width="6.7109375" style="62" customWidth="1"/>
    <col min="8965" max="8965" width="18.5703125" style="62" customWidth="1"/>
    <col min="8966" max="8966" width="9.7109375" style="62" customWidth="1"/>
    <col min="8967" max="8967" width="8.7109375" style="62" customWidth="1"/>
    <col min="8968" max="8968" width="15.28515625" style="62" customWidth="1"/>
    <col min="8969" max="8969" width="13.7109375" style="62" customWidth="1"/>
    <col min="8970" max="8970" width="14.5703125" style="62" customWidth="1"/>
    <col min="8971" max="8971" width="14" style="62" customWidth="1"/>
    <col min="8972" max="8972" width="14.42578125" style="62" customWidth="1"/>
    <col min="8973" max="8974" width="15" style="62" customWidth="1"/>
    <col min="8975" max="8975" width="14.42578125" style="62" customWidth="1"/>
    <col min="8976" max="8976" width="13.85546875" style="62" customWidth="1"/>
    <col min="8977" max="8977" width="15.28515625" style="62" customWidth="1"/>
    <col min="8978" max="8978" width="14.5703125" style="62" customWidth="1"/>
    <col min="8979" max="8979" width="14.28515625" style="62" customWidth="1"/>
    <col min="8980" max="8980" width="17.28515625" style="62" customWidth="1"/>
    <col min="8981" max="8981" width="15.7109375" style="62" customWidth="1"/>
    <col min="8982" max="8982" width="12.7109375" style="62" customWidth="1"/>
    <col min="8983" max="8983" width="14" style="62" customWidth="1"/>
    <col min="8984" max="8984" width="14.42578125" style="62" customWidth="1"/>
    <col min="8985" max="8985" width="15.140625" style="62" customWidth="1"/>
    <col min="8986" max="8986" width="14.28515625" style="62" customWidth="1"/>
    <col min="8987" max="8987" width="14" style="62" customWidth="1"/>
    <col min="8988" max="8988" width="13.7109375" style="62" customWidth="1"/>
    <col min="8989" max="8989" width="10.140625" style="62" customWidth="1"/>
    <col min="8990" max="9215" width="8.85546875" style="62"/>
    <col min="9216" max="9216" width="2.28515625" style="62" customWidth="1"/>
    <col min="9217" max="9217" width="36.140625" style="62" customWidth="1"/>
    <col min="9218" max="9218" width="22.28515625" style="62" customWidth="1"/>
    <col min="9219" max="9219" width="11.28515625" style="62" customWidth="1"/>
    <col min="9220" max="9220" width="6.7109375" style="62" customWidth="1"/>
    <col min="9221" max="9221" width="18.5703125" style="62" customWidth="1"/>
    <col min="9222" max="9222" width="9.7109375" style="62" customWidth="1"/>
    <col min="9223" max="9223" width="8.7109375" style="62" customWidth="1"/>
    <col min="9224" max="9224" width="15.28515625" style="62" customWidth="1"/>
    <col min="9225" max="9225" width="13.7109375" style="62" customWidth="1"/>
    <col min="9226" max="9226" width="14.5703125" style="62" customWidth="1"/>
    <col min="9227" max="9227" width="14" style="62" customWidth="1"/>
    <col min="9228" max="9228" width="14.42578125" style="62" customWidth="1"/>
    <col min="9229" max="9230" width="15" style="62" customWidth="1"/>
    <col min="9231" max="9231" width="14.42578125" style="62" customWidth="1"/>
    <col min="9232" max="9232" width="13.85546875" style="62" customWidth="1"/>
    <col min="9233" max="9233" width="15.28515625" style="62" customWidth="1"/>
    <col min="9234" max="9234" width="14.5703125" style="62" customWidth="1"/>
    <col min="9235" max="9235" width="14.28515625" style="62" customWidth="1"/>
    <col min="9236" max="9236" width="17.28515625" style="62" customWidth="1"/>
    <col min="9237" max="9237" width="15.7109375" style="62" customWidth="1"/>
    <col min="9238" max="9238" width="12.7109375" style="62" customWidth="1"/>
    <col min="9239" max="9239" width="14" style="62" customWidth="1"/>
    <col min="9240" max="9240" width="14.42578125" style="62" customWidth="1"/>
    <col min="9241" max="9241" width="15.140625" style="62" customWidth="1"/>
    <col min="9242" max="9242" width="14.28515625" style="62" customWidth="1"/>
    <col min="9243" max="9243" width="14" style="62" customWidth="1"/>
    <col min="9244" max="9244" width="13.7109375" style="62" customWidth="1"/>
    <col min="9245" max="9245" width="10.140625" style="62" customWidth="1"/>
    <col min="9246" max="9471" width="8.85546875" style="62"/>
    <col min="9472" max="9472" width="2.28515625" style="62" customWidth="1"/>
    <col min="9473" max="9473" width="36.140625" style="62" customWidth="1"/>
    <col min="9474" max="9474" width="22.28515625" style="62" customWidth="1"/>
    <col min="9475" max="9475" width="11.28515625" style="62" customWidth="1"/>
    <col min="9476" max="9476" width="6.7109375" style="62" customWidth="1"/>
    <col min="9477" max="9477" width="18.5703125" style="62" customWidth="1"/>
    <col min="9478" max="9478" width="9.7109375" style="62" customWidth="1"/>
    <col min="9479" max="9479" width="8.7109375" style="62" customWidth="1"/>
    <col min="9480" max="9480" width="15.28515625" style="62" customWidth="1"/>
    <col min="9481" max="9481" width="13.7109375" style="62" customWidth="1"/>
    <col min="9482" max="9482" width="14.5703125" style="62" customWidth="1"/>
    <col min="9483" max="9483" width="14" style="62" customWidth="1"/>
    <col min="9484" max="9484" width="14.42578125" style="62" customWidth="1"/>
    <col min="9485" max="9486" width="15" style="62" customWidth="1"/>
    <col min="9487" max="9487" width="14.42578125" style="62" customWidth="1"/>
    <col min="9488" max="9488" width="13.85546875" style="62" customWidth="1"/>
    <col min="9489" max="9489" width="15.28515625" style="62" customWidth="1"/>
    <col min="9490" max="9490" width="14.5703125" style="62" customWidth="1"/>
    <col min="9491" max="9491" width="14.28515625" style="62" customWidth="1"/>
    <col min="9492" max="9492" width="17.28515625" style="62" customWidth="1"/>
    <col min="9493" max="9493" width="15.7109375" style="62" customWidth="1"/>
    <col min="9494" max="9494" width="12.7109375" style="62" customWidth="1"/>
    <col min="9495" max="9495" width="14" style="62" customWidth="1"/>
    <col min="9496" max="9496" width="14.42578125" style="62" customWidth="1"/>
    <col min="9497" max="9497" width="15.140625" style="62" customWidth="1"/>
    <col min="9498" max="9498" width="14.28515625" style="62" customWidth="1"/>
    <col min="9499" max="9499" width="14" style="62" customWidth="1"/>
    <col min="9500" max="9500" width="13.7109375" style="62" customWidth="1"/>
    <col min="9501" max="9501" width="10.140625" style="62" customWidth="1"/>
    <col min="9502" max="9727" width="8.85546875" style="62"/>
    <col min="9728" max="9728" width="2.28515625" style="62" customWidth="1"/>
    <col min="9729" max="9729" width="36.140625" style="62" customWidth="1"/>
    <col min="9730" max="9730" width="22.28515625" style="62" customWidth="1"/>
    <col min="9731" max="9731" width="11.28515625" style="62" customWidth="1"/>
    <col min="9732" max="9732" width="6.7109375" style="62" customWidth="1"/>
    <col min="9733" max="9733" width="18.5703125" style="62" customWidth="1"/>
    <col min="9734" max="9734" width="9.7109375" style="62" customWidth="1"/>
    <col min="9735" max="9735" width="8.7109375" style="62" customWidth="1"/>
    <col min="9736" max="9736" width="15.28515625" style="62" customWidth="1"/>
    <col min="9737" max="9737" width="13.7109375" style="62" customWidth="1"/>
    <col min="9738" max="9738" width="14.5703125" style="62" customWidth="1"/>
    <col min="9739" max="9739" width="14" style="62" customWidth="1"/>
    <col min="9740" max="9740" width="14.42578125" style="62" customWidth="1"/>
    <col min="9741" max="9742" width="15" style="62" customWidth="1"/>
    <col min="9743" max="9743" width="14.42578125" style="62" customWidth="1"/>
    <col min="9744" max="9744" width="13.85546875" style="62" customWidth="1"/>
    <col min="9745" max="9745" width="15.28515625" style="62" customWidth="1"/>
    <col min="9746" max="9746" width="14.5703125" style="62" customWidth="1"/>
    <col min="9747" max="9747" width="14.28515625" style="62" customWidth="1"/>
    <col min="9748" max="9748" width="17.28515625" style="62" customWidth="1"/>
    <col min="9749" max="9749" width="15.7109375" style="62" customWidth="1"/>
    <col min="9750" max="9750" width="12.7109375" style="62" customWidth="1"/>
    <col min="9751" max="9751" width="14" style="62" customWidth="1"/>
    <col min="9752" max="9752" width="14.42578125" style="62" customWidth="1"/>
    <col min="9753" max="9753" width="15.140625" style="62" customWidth="1"/>
    <col min="9754" max="9754" width="14.28515625" style="62" customWidth="1"/>
    <col min="9755" max="9755" width="14" style="62" customWidth="1"/>
    <col min="9756" max="9756" width="13.7109375" style="62" customWidth="1"/>
    <col min="9757" max="9757" width="10.140625" style="62" customWidth="1"/>
    <col min="9758" max="9983" width="8.85546875" style="62"/>
    <col min="9984" max="9984" width="2.28515625" style="62" customWidth="1"/>
    <col min="9985" max="9985" width="36.140625" style="62" customWidth="1"/>
    <col min="9986" max="9986" width="22.28515625" style="62" customWidth="1"/>
    <col min="9987" max="9987" width="11.28515625" style="62" customWidth="1"/>
    <col min="9988" max="9988" width="6.7109375" style="62" customWidth="1"/>
    <col min="9989" max="9989" width="18.5703125" style="62" customWidth="1"/>
    <col min="9990" max="9990" width="9.7109375" style="62" customWidth="1"/>
    <col min="9991" max="9991" width="8.7109375" style="62" customWidth="1"/>
    <col min="9992" max="9992" width="15.28515625" style="62" customWidth="1"/>
    <col min="9993" max="9993" width="13.7109375" style="62" customWidth="1"/>
    <col min="9994" max="9994" width="14.5703125" style="62" customWidth="1"/>
    <col min="9995" max="9995" width="14" style="62" customWidth="1"/>
    <col min="9996" max="9996" width="14.42578125" style="62" customWidth="1"/>
    <col min="9997" max="9998" width="15" style="62" customWidth="1"/>
    <col min="9999" max="9999" width="14.42578125" style="62" customWidth="1"/>
    <col min="10000" max="10000" width="13.85546875" style="62" customWidth="1"/>
    <col min="10001" max="10001" width="15.28515625" style="62" customWidth="1"/>
    <col min="10002" max="10002" width="14.5703125" style="62" customWidth="1"/>
    <col min="10003" max="10003" width="14.28515625" style="62" customWidth="1"/>
    <col min="10004" max="10004" width="17.28515625" style="62" customWidth="1"/>
    <col min="10005" max="10005" width="15.7109375" style="62" customWidth="1"/>
    <col min="10006" max="10006" width="12.7109375" style="62" customWidth="1"/>
    <col min="10007" max="10007" width="14" style="62" customWidth="1"/>
    <col min="10008" max="10008" width="14.42578125" style="62" customWidth="1"/>
    <col min="10009" max="10009" width="15.140625" style="62" customWidth="1"/>
    <col min="10010" max="10010" width="14.28515625" style="62" customWidth="1"/>
    <col min="10011" max="10011" width="14" style="62" customWidth="1"/>
    <col min="10012" max="10012" width="13.7109375" style="62" customWidth="1"/>
    <col min="10013" max="10013" width="10.140625" style="62" customWidth="1"/>
    <col min="10014" max="10239" width="8.85546875" style="62"/>
    <col min="10240" max="10240" width="2.28515625" style="62" customWidth="1"/>
    <col min="10241" max="10241" width="36.140625" style="62" customWidth="1"/>
    <col min="10242" max="10242" width="22.28515625" style="62" customWidth="1"/>
    <col min="10243" max="10243" width="11.28515625" style="62" customWidth="1"/>
    <col min="10244" max="10244" width="6.7109375" style="62" customWidth="1"/>
    <col min="10245" max="10245" width="18.5703125" style="62" customWidth="1"/>
    <col min="10246" max="10246" width="9.7109375" style="62" customWidth="1"/>
    <col min="10247" max="10247" width="8.7109375" style="62" customWidth="1"/>
    <col min="10248" max="10248" width="15.28515625" style="62" customWidth="1"/>
    <col min="10249" max="10249" width="13.7109375" style="62" customWidth="1"/>
    <col min="10250" max="10250" width="14.5703125" style="62" customWidth="1"/>
    <col min="10251" max="10251" width="14" style="62" customWidth="1"/>
    <col min="10252" max="10252" width="14.42578125" style="62" customWidth="1"/>
    <col min="10253" max="10254" width="15" style="62" customWidth="1"/>
    <col min="10255" max="10255" width="14.42578125" style="62" customWidth="1"/>
    <col min="10256" max="10256" width="13.85546875" style="62" customWidth="1"/>
    <col min="10257" max="10257" width="15.28515625" style="62" customWidth="1"/>
    <col min="10258" max="10258" width="14.5703125" style="62" customWidth="1"/>
    <col min="10259" max="10259" width="14.28515625" style="62" customWidth="1"/>
    <col min="10260" max="10260" width="17.28515625" style="62" customWidth="1"/>
    <col min="10261" max="10261" width="15.7109375" style="62" customWidth="1"/>
    <col min="10262" max="10262" width="12.7109375" style="62" customWidth="1"/>
    <col min="10263" max="10263" width="14" style="62" customWidth="1"/>
    <col min="10264" max="10264" width="14.42578125" style="62" customWidth="1"/>
    <col min="10265" max="10265" width="15.140625" style="62" customWidth="1"/>
    <col min="10266" max="10266" width="14.28515625" style="62" customWidth="1"/>
    <col min="10267" max="10267" width="14" style="62" customWidth="1"/>
    <col min="10268" max="10268" width="13.7109375" style="62" customWidth="1"/>
    <col min="10269" max="10269" width="10.140625" style="62" customWidth="1"/>
    <col min="10270" max="10495" width="8.85546875" style="62"/>
    <col min="10496" max="10496" width="2.28515625" style="62" customWidth="1"/>
    <col min="10497" max="10497" width="36.140625" style="62" customWidth="1"/>
    <col min="10498" max="10498" width="22.28515625" style="62" customWidth="1"/>
    <col min="10499" max="10499" width="11.28515625" style="62" customWidth="1"/>
    <col min="10500" max="10500" width="6.7109375" style="62" customWidth="1"/>
    <col min="10501" max="10501" width="18.5703125" style="62" customWidth="1"/>
    <col min="10502" max="10502" width="9.7109375" style="62" customWidth="1"/>
    <col min="10503" max="10503" width="8.7109375" style="62" customWidth="1"/>
    <col min="10504" max="10504" width="15.28515625" style="62" customWidth="1"/>
    <col min="10505" max="10505" width="13.7109375" style="62" customWidth="1"/>
    <col min="10506" max="10506" width="14.5703125" style="62" customWidth="1"/>
    <col min="10507" max="10507" width="14" style="62" customWidth="1"/>
    <col min="10508" max="10508" width="14.42578125" style="62" customWidth="1"/>
    <col min="10509" max="10510" width="15" style="62" customWidth="1"/>
    <col min="10511" max="10511" width="14.42578125" style="62" customWidth="1"/>
    <col min="10512" max="10512" width="13.85546875" style="62" customWidth="1"/>
    <col min="10513" max="10513" width="15.28515625" style="62" customWidth="1"/>
    <col min="10514" max="10514" width="14.5703125" style="62" customWidth="1"/>
    <col min="10515" max="10515" width="14.28515625" style="62" customWidth="1"/>
    <col min="10516" max="10516" width="17.28515625" style="62" customWidth="1"/>
    <col min="10517" max="10517" width="15.7109375" style="62" customWidth="1"/>
    <col min="10518" max="10518" width="12.7109375" style="62" customWidth="1"/>
    <col min="10519" max="10519" width="14" style="62" customWidth="1"/>
    <col min="10520" max="10520" width="14.42578125" style="62" customWidth="1"/>
    <col min="10521" max="10521" width="15.140625" style="62" customWidth="1"/>
    <col min="10522" max="10522" width="14.28515625" style="62" customWidth="1"/>
    <col min="10523" max="10523" width="14" style="62" customWidth="1"/>
    <col min="10524" max="10524" width="13.7109375" style="62" customWidth="1"/>
    <col min="10525" max="10525" width="10.140625" style="62" customWidth="1"/>
    <col min="10526" max="10751" width="8.85546875" style="62"/>
    <col min="10752" max="10752" width="2.28515625" style="62" customWidth="1"/>
    <col min="10753" max="10753" width="36.140625" style="62" customWidth="1"/>
    <col min="10754" max="10754" width="22.28515625" style="62" customWidth="1"/>
    <col min="10755" max="10755" width="11.28515625" style="62" customWidth="1"/>
    <col min="10756" max="10756" width="6.7109375" style="62" customWidth="1"/>
    <col min="10757" max="10757" width="18.5703125" style="62" customWidth="1"/>
    <col min="10758" max="10758" width="9.7109375" style="62" customWidth="1"/>
    <col min="10759" max="10759" width="8.7109375" style="62" customWidth="1"/>
    <col min="10760" max="10760" width="15.28515625" style="62" customWidth="1"/>
    <col min="10761" max="10761" width="13.7109375" style="62" customWidth="1"/>
    <col min="10762" max="10762" width="14.5703125" style="62" customWidth="1"/>
    <col min="10763" max="10763" width="14" style="62" customWidth="1"/>
    <col min="10764" max="10764" width="14.42578125" style="62" customWidth="1"/>
    <col min="10765" max="10766" width="15" style="62" customWidth="1"/>
    <col min="10767" max="10767" width="14.42578125" style="62" customWidth="1"/>
    <col min="10768" max="10768" width="13.85546875" style="62" customWidth="1"/>
    <col min="10769" max="10769" width="15.28515625" style="62" customWidth="1"/>
    <col min="10770" max="10770" width="14.5703125" style="62" customWidth="1"/>
    <col min="10771" max="10771" width="14.28515625" style="62" customWidth="1"/>
    <col min="10772" max="10772" width="17.28515625" style="62" customWidth="1"/>
    <col min="10773" max="10773" width="15.7109375" style="62" customWidth="1"/>
    <col min="10774" max="10774" width="12.7109375" style="62" customWidth="1"/>
    <col min="10775" max="10775" width="14" style="62" customWidth="1"/>
    <col min="10776" max="10776" width="14.42578125" style="62" customWidth="1"/>
    <col min="10777" max="10777" width="15.140625" style="62" customWidth="1"/>
    <col min="10778" max="10778" width="14.28515625" style="62" customWidth="1"/>
    <col min="10779" max="10779" width="14" style="62" customWidth="1"/>
    <col min="10780" max="10780" width="13.7109375" style="62" customWidth="1"/>
    <col min="10781" max="10781" width="10.140625" style="62" customWidth="1"/>
    <col min="10782" max="11007" width="8.85546875" style="62"/>
    <col min="11008" max="11008" width="2.28515625" style="62" customWidth="1"/>
    <col min="11009" max="11009" width="36.140625" style="62" customWidth="1"/>
    <col min="11010" max="11010" width="22.28515625" style="62" customWidth="1"/>
    <col min="11011" max="11011" width="11.28515625" style="62" customWidth="1"/>
    <col min="11012" max="11012" width="6.7109375" style="62" customWidth="1"/>
    <col min="11013" max="11013" width="18.5703125" style="62" customWidth="1"/>
    <col min="11014" max="11014" width="9.7109375" style="62" customWidth="1"/>
    <col min="11015" max="11015" width="8.7109375" style="62" customWidth="1"/>
    <col min="11016" max="11016" width="15.28515625" style="62" customWidth="1"/>
    <col min="11017" max="11017" width="13.7109375" style="62" customWidth="1"/>
    <col min="11018" max="11018" width="14.5703125" style="62" customWidth="1"/>
    <col min="11019" max="11019" width="14" style="62" customWidth="1"/>
    <col min="11020" max="11020" width="14.42578125" style="62" customWidth="1"/>
    <col min="11021" max="11022" width="15" style="62" customWidth="1"/>
    <col min="11023" max="11023" width="14.42578125" style="62" customWidth="1"/>
    <col min="11024" max="11024" width="13.85546875" style="62" customWidth="1"/>
    <col min="11025" max="11025" width="15.28515625" style="62" customWidth="1"/>
    <col min="11026" max="11026" width="14.5703125" style="62" customWidth="1"/>
    <col min="11027" max="11027" width="14.28515625" style="62" customWidth="1"/>
    <col min="11028" max="11028" width="17.28515625" style="62" customWidth="1"/>
    <col min="11029" max="11029" width="15.7109375" style="62" customWidth="1"/>
    <col min="11030" max="11030" width="12.7109375" style="62" customWidth="1"/>
    <col min="11031" max="11031" width="14" style="62" customWidth="1"/>
    <col min="11032" max="11032" width="14.42578125" style="62" customWidth="1"/>
    <col min="11033" max="11033" width="15.140625" style="62" customWidth="1"/>
    <col min="11034" max="11034" width="14.28515625" style="62" customWidth="1"/>
    <col min="11035" max="11035" width="14" style="62" customWidth="1"/>
    <col min="11036" max="11036" width="13.7109375" style="62" customWidth="1"/>
    <col min="11037" max="11037" width="10.140625" style="62" customWidth="1"/>
    <col min="11038" max="11263" width="8.85546875" style="62"/>
    <col min="11264" max="11264" width="2.28515625" style="62" customWidth="1"/>
    <col min="11265" max="11265" width="36.140625" style="62" customWidth="1"/>
    <col min="11266" max="11266" width="22.28515625" style="62" customWidth="1"/>
    <col min="11267" max="11267" width="11.28515625" style="62" customWidth="1"/>
    <col min="11268" max="11268" width="6.7109375" style="62" customWidth="1"/>
    <col min="11269" max="11269" width="18.5703125" style="62" customWidth="1"/>
    <col min="11270" max="11270" width="9.7109375" style="62" customWidth="1"/>
    <col min="11271" max="11271" width="8.7109375" style="62" customWidth="1"/>
    <col min="11272" max="11272" width="15.28515625" style="62" customWidth="1"/>
    <col min="11273" max="11273" width="13.7109375" style="62" customWidth="1"/>
    <col min="11274" max="11274" width="14.5703125" style="62" customWidth="1"/>
    <col min="11275" max="11275" width="14" style="62" customWidth="1"/>
    <col min="11276" max="11276" width="14.42578125" style="62" customWidth="1"/>
    <col min="11277" max="11278" width="15" style="62" customWidth="1"/>
    <col min="11279" max="11279" width="14.42578125" style="62" customWidth="1"/>
    <col min="11280" max="11280" width="13.85546875" style="62" customWidth="1"/>
    <col min="11281" max="11281" width="15.28515625" style="62" customWidth="1"/>
    <col min="11282" max="11282" width="14.5703125" style="62" customWidth="1"/>
    <col min="11283" max="11283" width="14.28515625" style="62" customWidth="1"/>
    <col min="11284" max="11284" width="17.28515625" style="62" customWidth="1"/>
    <col min="11285" max="11285" width="15.7109375" style="62" customWidth="1"/>
    <col min="11286" max="11286" width="12.7109375" style="62" customWidth="1"/>
    <col min="11287" max="11287" width="14" style="62" customWidth="1"/>
    <col min="11288" max="11288" width="14.42578125" style="62" customWidth="1"/>
    <col min="11289" max="11289" width="15.140625" style="62" customWidth="1"/>
    <col min="11290" max="11290" width="14.28515625" style="62" customWidth="1"/>
    <col min="11291" max="11291" width="14" style="62" customWidth="1"/>
    <col min="11292" max="11292" width="13.7109375" style="62" customWidth="1"/>
    <col min="11293" max="11293" width="10.140625" style="62" customWidth="1"/>
    <col min="11294" max="11519" width="8.85546875" style="62"/>
    <col min="11520" max="11520" width="2.28515625" style="62" customWidth="1"/>
    <col min="11521" max="11521" width="36.140625" style="62" customWidth="1"/>
    <col min="11522" max="11522" width="22.28515625" style="62" customWidth="1"/>
    <col min="11523" max="11523" width="11.28515625" style="62" customWidth="1"/>
    <col min="11524" max="11524" width="6.7109375" style="62" customWidth="1"/>
    <col min="11525" max="11525" width="18.5703125" style="62" customWidth="1"/>
    <col min="11526" max="11526" width="9.7109375" style="62" customWidth="1"/>
    <col min="11527" max="11527" width="8.7109375" style="62" customWidth="1"/>
    <col min="11528" max="11528" width="15.28515625" style="62" customWidth="1"/>
    <col min="11529" max="11529" width="13.7109375" style="62" customWidth="1"/>
    <col min="11530" max="11530" width="14.5703125" style="62" customWidth="1"/>
    <col min="11531" max="11531" width="14" style="62" customWidth="1"/>
    <col min="11532" max="11532" width="14.42578125" style="62" customWidth="1"/>
    <col min="11533" max="11534" width="15" style="62" customWidth="1"/>
    <col min="11535" max="11535" width="14.42578125" style="62" customWidth="1"/>
    <col min="11536" max="11536" width="13.85546875" style="62" customWidth="1"/>
    <col min="11537" max="11537" width="15.28515625" style="62" customWidth="1"/>
    <col min="11538" max="11538" width="14.5703125" style="62" customWidth="1"/>
    <col min="11539" max="11539" width="14.28515625" style="62" customWidth="1"/>
    <col min="11540" max="11540" width="17.28515625" style="62" customWidth="1"/>
    <col min="11541" max="11541" width="15.7109375" style="62" customWidth="1"/>
    <col min="11542" max="11542" width="12.7109375" style="62" customWidth="1"/>
    <col min="11543" max="11543" width="14" style="62" customWidth="1"/>
    <col min="11544" max="11544" width="14.42578125" style="62" customWidth="1"/>
    <col min="11545" max="11545" width="15.140625" style="62" customWidth="1"/>
    <col min="11546" max="11546" width="14.28515625" style="62" customWidth="1"/>
    <col min="11547" max="11547" width="14" style="62" customWidth="1"/>
    <col min="11548" max="11548" width="13.7109375" style="62" customWidth="1"/>
    <col min="11549" max="11549" width="10.140625" style="62" customWidth="1"/>
    <col min="11550" max="11775" width="8.85546875" style="62"/>
    <col min="11776" max="11776" width="2.28515625" style="62" customWidth="1"/>
    <col min="11777" max="11777" width="36.140625" style="62" customWidth="1"/>
    <col min="11778" max="11778" width="22.28515625" style="62" customWidth="1"/>
    <col min="11779" max="11779" width="11.28515625" style="62" customWidth="1"/>
    <col min="11780" max="11780" width="6.7109375" style="62" customWidth="1"/>
    <col min="11781" max="11781" width="18.5703125" style="62" customWidth="1"/>
    <col min="11782" max="11782" width="9.7109375" style="62" customWidth="1"/>
    <col min="11783" max="11783" width="8.7109375" style="62" customWidth="1"/>
    <col min="11784" max="11784" width="15.28515625" style="62" customWidth="1"/>
    <col min="11785" max="11785" width="13.7109375" style="62" customWidth="1"/>
    <col min="11786" max="11786" width="14.5703125" style="62" customWidth="1"/>
    <col min="11787" max="11787" width="14" style="62" customWidth="1"/>
    <col min="11788" max="11788" width="14.42578125" style="62" customWidth="1"/>
    <col min="11789" max="11790" width="15" style="62" customWidth="1"/>
    <col min="11791" max="11791" width="14.42578125" style="62" customWidth="1"/>
    <col min="11792" max="11792" width="13.85546875" style="62" customWidth="1"/>
    <col min="11793" max="11793" width="15.28515625" style="62" customWidth="1"/>
    <col min="11794" max="11794" width="14.5703125" style="62" customWidth="1"/>
    <col min="11795" max="11795" width="14.28515625" style="62" customWidth="1"/>
    <col min="11796" max="11796" width="17.28515625" style="62" customWidth="1"/>
    <col min="11797" max="11797" width="15.7109375" style="62" customWidth="1"/>
    <col min="11798" max="11798" width="12.7109375" style="62" customWidth="1"/>
    <col min="11799" max="11799" width="14" style="62" customWidth="1"/>
    <col min="11800" max="11800" width="14.42578125" style="62" customWidth="1"/>
    <col min="11801" max="11801" width="15.140625" style="62" customWidth="1"/>
    <col min="11802" max="11802" width="14.28515625" style="62" customWidth="1"/>
    <col min="11803" max="11803" width="14" style="62" customWidth="1"/>
    <col min="11804" max="11804" width="13.7109375" style="62" customWidth="1"/>
    <col min="11805" max="11805" width="10.140625" style="62" customWidth="1"/>
    <col min="11806" max="12031" width="8.85546875" style="62"/>
    <col min="12032" max="12032" width="2.28515625" style="62" customWidth="1"/>
    <col min="12033" max="12033" width="36.140625" style="62" customWidth="1"/>
    <col min="12034" max="12034" width="22.28515625" style="62" customWidth="1"/>
    <col min="12035" max="12035" width="11.28515625" style="62" customWidth="1"/>
    <col min="12036" max="12036" width="6.7109375" style="62" customWidth="1"/>
    <col min="12037" max="12037" width="18.5703125" style="62" customWidth="1"/>
    <col min="12038" max="12038" width="9.7109375" style="62" customWidth="1"/>
    <col min="12039" max="12039" width="8.7109375" style="62" customWidth="1"/>
    <col min="12040" max="12040" width="15.28515625" style="62" customWidth="1"/>
    <col min="12041" max="12041" width="13.7109375" style="62" customWidth="1"/>
    <col min="12042" max="12042" width="14.5703125" style="62" customWidth="1"/>
    <col min="12043" max="12043" width="14" style="62" customWidth="1"/>
    <col min="12044" max="12044" width="14.42578125" style="62" customWidth="1"/>
    <col min="12045" max="12046" width="15" style="62" customWidth="1"/>
    <col min="12047" max="12047" width="14.42578125" style="62" customWidth="1"/>
    <col min="12048" max="12048" width="13.85546875" style="62" customWidth="1"/>
    <col min="12049" max="12049" width="15.28515625" style="62" customWidth="1"/>
    <col min="12050" max="12050" width="14.5703125" style="62" customWidth="1"/>
    <col min="12051" max="12051" width="14.28515625" style="62" customWidth="1"/>
    <col min="12052" max="12052" width="17.28515625" style="62" customWidth="1"/>
    <col min="12053" max="12053" width="15.7109375" style="62" customWidth="1"/>
    <col min="12054" max="12054" width="12.7109375" style="62" customWidth="1"/>
    <col min="12055" max="12055" width="14" style="62" customWidth="1"/>
    <col min="12056" max="12056" width="14.42578125" style="62" customWidth="1"/>
    <col min="12057" max="12057" width="15.140625" style="62" customWidth="1"/>
    <col min="12058" max="12058" width="14.28515625" style="62" customWidth="1"/>
    <col min="12059" max="12059" width="14" style="62" customWidth="1"/>
    <col min="12060" max="12060" width="13.7109375" style="62" customWidth="1"/>
    <col min="12061" max="12061" width="10.140625" style="62" customWidth="1"/>
    <col min="12062" max="12287" width="8.85546875" style="62"/>
    <col min="12288" max="12288" width="2.28515625" style="62" customWidth="1"/>
    <col min="12289" max="12289" width="36.140625" style="62" customWidth="1"/>
    <col min="12290" max="12290" width="22.28515625" style="62" customWidth="1"/>
    <col min="12291" max="12291" width="11.28515625" style="62" customWidth="1"/>
    <col min="12292" max="12292" width="6.7109375" style="62" customWidth="1"/>
    <col min="12293" max="12293" width="18.5703125" style="62" customWidth="1"/>
    <col min="12294" max="12294" width="9.7109375" style="62" customWidth="1"/>
    <col min="12295" max="12295" width="8.7109375" style="62" customWidth="1"/>
    <col min="12296" max="12296" width="15.28515625" style="62" customWidth="1"/>
    <col min="12297" max="12297" width="13.7109375" style="62" customWidth="1"/>
    <col min="12298" max="12298" width="14.5703125" style="62" customWidth="1"/>
    <col min="12299" max="12299" width="14" style="62" customWidth="1"/>
    <col min="12300" max="12300" width="14.42578125" style="62" customWidth="1"/>
    <col min="12301" max="12302" width="15" style="62" customWidth="1"/>
    <col min="12303" max="12303" width="14.42578125" style="62" customWidth="1"/>
    <col min="12304" max="12304" width="13.85546875" style="62" customWidth="1"/>
    <col min="12305" max="12305" width="15.28515625" style="62" customWidth="1"/>
    <col min="12306" max="12306" width="14.5703125" style="62" customWidth="1"/>
    <col min="12307" max="12307" width="14.28515625" style="62" customWidth="1"/>
    <col min="12308" max="12308" width="17.28515625" style="62" customWidth="1"/>
    <col min="12309" max="12309" width="15.7109375" style="62" customWidth="1"/>
    <col min="12310" max="12310" width="12.7109375" style="62" customWidth="1"/>
    <col min="12311" max="12311" width="14" style="62" customWidth="1"/>
    <col min="12312" max="12312" width="14.42578125" style="62" customWidth="1"/>
    <col min="12313" max="12313" width="15.140625" style="62" customWidth="1"/>
    <col min="12314" max="12314" width="14.28515625" style="62" customWidth="1"/>
    <col min="12315" max="12315" width="14" style="62" customWidth="1"/>
    <col min="12316" max="12316" width="13.7109375" style="62" customWidth="1"/>
    <col min="12317" max="12317" width="10.140625" style="62" customWidth="1"/>
    <col min="12318" max="12543" width="8.85546875" style="62"/>
    <col min="12544" max="12544" width="2.28515625" style="62" customWidth="1"/>
    <col min="12545" max="12545" width="36.140625" style="62" customWidth="1"/>
    <col min="12546" max="12546" width="22.28515625" style="62" customWidth="1"/>
    <col min="12547" max="12547" width="11.28515625" style="62" customWidth="1"/>
    <col min="12548" max="12548" width="6.7109375" style="62" customWidth="1"/>
    <col min="12549" max="12549" width="18.5703125" style="62" customWidth="1"/>
    <col min="12550" max="12550" width="9.7109375" style="62" customWidth="1"/>
    <col min="12551" max="12551" width="8.7109375" style="62" customWidth="1"/>
    <col min="12552" max="12552" width="15.28515625" style="62" customWidth="1"/>
    <col min="12553" max="12553" width="13.7109375" style="62" customWidth="1"/>
    <col min="12554" max="12554" width="14.5703125" style="62" customWidth="1"/>
    <col min="12555" max="12555" width="14" style="62" customWidth="1"/>
    <col min="12556" max="12556" width="14.42578125" style="62" customWidth="1"/>
    <col min="12557" max="12558" width="15" style="62" customWidth="1"/>
    <col min="12559" max="12559" width="14.42578125" style="62" customWidth="1"/>
    <col min="12560" max="12560" width="13.85546875" style="62" customWidth="1"/>
    <col min="12561" max="12561" width="15.28515625" style="62" customWidth="1"/>
    <col min="12562" max="12562" width="14.5703125" style="62" customWidth="1"/>
    <col min="12563" max="12563" width="14.28515625" style="62" customWidth="1"/>
    <col min="12564" max="12564" width="17.28515625" style="62" customWidth="1"/>
    <col min="12565" max="12565" width="15.7109375" style="62" customWidth="1"/>
    <col min="12566" max="12566" width="12.7109375" style="62" customWidth="1"/>
    <col min="12567" max="12567" width="14" style="62" customWidth="1"/>
    <col min="12568" max="12568" width="14.42578125" style="62" customWidth="1"/>
    <col min="12569" max="12569" width="15.140625" style="62" customWidth="1"/>
    <col min="12570" max="12570" width="14.28515625" style="62" customWidth="1"/>
    <col min="12571" max="12571" width="14" style="62" customWidth="1"/>
    <col min="12572" max="12572" width="13.7109375" style="62" customWidth="1"/>
    <col min="12573" max="12573" width="10.140625" style="62" customWidth="1"/>
    <col min="12574" max="12799" width="8.85546875" style="62"/>
    <col min="12800" max="12800" width="2.28515625" style="62" customWidth="1"/>
    <col min="12801" max="12801" width="36.140625" style="62" customWidth="1"/>
    <col min="12802" max="12802" width="22.28515625" style="62" customWidth="1"/>
    <col min="12803" max="12803" width="11.28515625" style="62" customWidth="1"/>
    <col min="12804" max="12804" width="6.7109375" style="62" customWidth="1"/>
    <col min="12805" max="12805" width="18.5703125" style="62" customWidth="1"/>
    <col min="12806" max="12806" width="9.7109375" style="62" customWidth="1"/>
    <col min="12807" max="12807" width="8.7109375" style="62" customWidth="1"/>
    <col min="12808" max="12808" width="15.28515625" style="62" customWidth="1"/>
    <col min="12809" max="12809" width="13.7109375" style="62" customWidth="1"/>
    <col min="12810" max="12810" width="14.5703125" style="62" customWidth="1"/>
    <col min="12811" max="12811" width="14" style="62" customWidth="1"/>
    <col min="12812" max="12812" width="14.42578125" style="62" customWidth="1"/>
    <col min="12813" max="12814" width="15" style="62" customWidth="1"/>
    <col min="12815" max="12815" width="14.42578125" style="62" customWidth="1"/>
    <col min="12816" max="12816" width="13.85546875" style="62" customWidth="1"/>
    <col min="12817" max="12817" width="15.28515625" style="62" customWidth="1"/>
    <col min="12818" max="12818" width="14.5703125" style="62" customWidth="1"/>
    <col min="12819" max="12819" width="14.28515625" style="62" customWidth="1"/>
    <col min="12820" max="12820" width="17.28515625" style="62" customWidth="1"/>
    <col min="12821" max="12821" width="15.7109375" style="62" customWidth="1"/>
    <col min="12822" max="12822" width="12.7109375" style="62" customWidth="1"/>
    <col min="12823" max="12823" width="14" style="62" customWidth="1"/>
    <col min="12824" max="12824" width="14.42578125" style="62" customWidth="1"/>
    <col min="12825" max="12825" width="15.140625" style="62" customWidth="1"/>
    <col min="12826" max="12826" width="14.28515625" style="62" customWidth="1"/>
    <col min="12827" max="12827" width="14" style="62" customWidth="1"/>
    <col min="12828" max="12828" width="13.7109375" style="62" customWidth="1"/>
    <col min="12829" max="12829" width="10.140625" style="62" customWidth="1"/>
    <col min="12830" max="13055" width="8.85546875" style="62"/>
    <col min="13056" max="13056" width="2.28515625" style="62" customWidth="1"/>
    <col min="13057" max="13057" width="36.140625" style="62" customWidth="1"/>
    <col min="13058" max="13058" width="22.28515625" style="62" customWidth="1"/>
    <col min="13059" max="13059" width="11.28515625" style="62" customWidth="1"/>
    <col min="13060" max="13060" width="6.7109375" style="62" customWidth="1"/>
    <col min="13061" max="13061" width="18.5703125" style="62" customWidth="1"/>
    <col min="13062" max="13062" width="9.7109375" style="62" customWidth="1"/>
    <col min="13063" max="13063" width="8.7109375" style="62" customWidth="1"/>
    <col min="13064" max="13064" width="15.28515625" style="62" customWidth="1"/>
    <col min="13065" max="13065" width="13.7109375" style="62" customWidth="1"/>
    <col min="13066" max="13066" width="14.5703125" style="62" customWidth="1"/>
    <col min="13067" max="13067" width="14" style="62" customWidth="1"/>
    <col min="13068" max="13068" width="14.42578125" style="62" customWidth="1"/>
    <col min="13069" max="13070" width="15" style="62" customWidth="1"/>
    <col min="13071" max="13071" width="14.42578125" style="62" customWidth="1"/>
    <col min="13072" max="13072" width="13.85546875" style="62" customWidth="1"/>
    <col min="13073" max="13073" width="15.28515625" style="62" customWidth="1"/>
    <col min="13074" max="13074" width="14.5703125" style="62" customWidth="1"/>
    <col min="13075" max="13075" width="14.28515625" style="62" customWidth="1"/>
    <col min="13076" max="13076" width="17.28515625" style="62" customWidth="1"/>
    <col min="13077" max="13077" width="15.7109375" style="62" customWidth="1"/>
    <col min="13078" max="13078" width="12.7109375" style="62" customWidth="1"/>
    <col min="13079" max="13079" width="14" style="62" customWidth="1"/>
    <col min="13080" max="13080" width="14.42578125" style="62" customWidth="1"/>
    <col min="13081" max="13081" width="15.140625" style="62" customWidth="1"/>
    <col min="13082" max="13082" width="14.28515625" style="62" customWidth="1"/>
    <col min="13083" max="13083" width="14" style="62" customWidth="1"/>
    <col min="13084" max="13084" width="13.7109375" style="62" customWidth="1"/>
    <col min="13085" max="13085" width="10.140625" style="62" customWidth="1"/>
    <col min="13086" max="13311" width="8.85546875" style="62"/>
    <col min="13312" max="13312" width="2.28515625" style="62" customWidth="1"/>
    <col min="13313" max="13313" width="36.140625" style="62" customWidth="1"/>
    <col min="13314" max="13314" width="22.28515625" style="62" customWidth="1"/>
    <col min="13315" max="13315" width="11.28515625" style="62" customWidth="1"/>
    <col min="13316" max="13316" width="6.7109375" style="62" customWidth="1"/>
    <col min="13317" max="13317" width="18.5703125" style="62" customWidth="1"/>
    <col min="13318" max="13318" width="9.7109375" style="62" customWidth="1"/>
    <col min="13319" max="13319" width="8.7109375" style="62" customWidth="1"/>
    <col min="13320" max="13320" width="15.28515625" style="62" customWidth="1"/>
    <col min="13321" max="13321" width="13.7109375" style="62" customWidth="1"/>
    <col min="13322" max="13322" width="14.5703125" style="62" customWidth="1"/>
    <col min="13323" max="13323" width="14" style="62" customWidth="1"/>
    <col min="13324" max="13324" width="14.42578125" style="62" customWidth="1"/>
    <col min="13325" max="13326" width="15" style="62" customWidth="1"/>
    <col min="13327" max="13327" width="14.42578125" style="62" customWidth="1"/>
    <col min="13328" max="13328" width="13.85546875" style="62" customWidth="1"/>
    <col min="13329" max="13329" width="15.28515625" style="62" customWidth="1"/>
    <col min="13330" max="13330" width="14.5703125" style="62" customWidth="1"/>
    <col min="13331" max="13331" width="14.28515625" style="62" customWidth="1"/>
    <col min="13332" max="13332" width="17.28515625" style="62" customWidth="1"/>
    <col min="13333" max="13333" width="15.7109375" style="62" customWidth="1"/>
    <col min="13334" max="13334" width="12.7109375" style="62" customWidth="1"/>
    <col min="13335" max="13335" width="14" style="62" customWidth="1"/>
    <col min="13336" max="13336" width="14.42578125" style="62" customWidth="1"/>
    <col min="13337" max="13337" width="15.140625" style="62" customWidth="1"/>
    <col min="13338" max="13338" width="14.28515625" style="62" customWidth="1"/>
    <col min="13339" max="13339" width="14" style="62" customWidth="1"/>
    <col min="13340" max="13340" width="13.7109375" style="62" customWidth="1"/>
    <col min="13341" max="13341" width="10.140625" style="62" customWidth="1"/>
    <col min="13342" max="13567" width="8.85546875" style="62"/>
    <col min="13568" max="13568" width="2.28515625" style="62" customWidth="1"/>
    <col min="13569" max="13569" width="36.140625" style="62" customWidth="1"/>
    <col min="13570" max="13570" width="22.28515625" style="62" customWidth="1"/>
    <col min="13571" max="13571" width="11.28515625" style="62" customWidth="1"/>
    <col min="13572" max="13572" width="6.7109375" style="62" customWidth="1"/>
    <col min="13573" max="13573" width="18.5703125" style="62" customWidth="1"/>
    <col min="13574" max="13574" width="9.7109375" style="62" customWidth="1"/>
    <col min="13575" max="13575" width="8.7109375" style="62" customWidth="1"/>
    <col min="13576" max="13576" width="15.28515625" style="62" customWidth="1"/>
    <col min="13577" max="13577" width="13.7109375" style="62" customWidth="1"/>
    <col min="13578" max="13578" width="14.5703125" style="62" customWidth="1"/>
    <col min="13579" max="13579" width="14" style="62" customWidth="1"/>
    <col min="13580" max="13580" width="14.42578125" style="62" customWidth="1"/>
    <col min="13581" max="13582" width="15" style="62" customWidth="1"/>
    <col min="13583" max="13583" width="14.42578125" style="62" customWidth="1"/>
    <col min="13584" max="13584" width="13.85546875" style="62" customWidth="1"/>
    <col min="13585" max="13585" width="15.28515625" style="62" customWidth="1"/>
    <col min="13586" max="13586" width="14.5703125" style="62" customWidth="1"/>
    <col min="13587" max="13587" width="14.28515625" style="62" customWidth="1"/>
    <col min="13588" max="13588" width="17.28515625" style="62" customWidth="1"/>
    <col min="13589" max="13589" width="15.7109375" style="62" customWidth="1"/>
    <col min="13590" max="13590" width="12.7109375" style="62" customWidth="1"/>
    <col min="13591" max="13591" width="14" style="62" customWidth="1"/>
    <col min="13592" max="13592" width="14.42578125" style="62" customWidth="1"/>
    <col min="13593" max="13593" width="15.140625" style="62" customWidth="1"/>
    <col min="13594" max="13594" width="14.28515625" style="62" customWidth="1"/>
    <col min="13595" max="13595" width="14" style="62" customWidth="1"/>
    <col min="13596" max="13596" width="13.7109375" style="62" customWidth="1"/>
    <col min="13597" max="13597" width="10.140625" style="62" customWidth="1"/>
    <col min="13598" max="13823" width="8.85546875" style="62"/>
    <col min="13824" max="13824" width="2.28515625" style="62" customWidth="1"/>
    <col min="13825" max="13825" width="36.140625" style="62" customWidth="1"/>
    <col min="13826" max="13826" width="22.28515625" style="62" customWidth="1"/>
    <col min="13827" max="13827" width="11.28515625" style="62" customWidth="1"/>
    <col min="13828" max="13828" width="6.7109375" style="62" customWidth="1"/>
    <col min="13829" max="13829" width="18.5703125" style="62" customWidth="1"/>
    <col min="13830" max="13830" width="9.7109375" style="62" customWidth="1"/>
    <col min="13831" max="13831" width="8.7109375" style="62" customWidth="1"/>
    <col min="13832" max="13832" width="15.28515625" style="62" customWidth="1"/>
    <col min="13833" max="13833" width="13.7109375" style="62" customWidth="1"/>
    <col min="13834" max="13834" width="14.5703125" style="62" customWidth="1"/>
    <col min="13835" max="13835" width="14" style="62" customWidth="1"/>
    <col min="13836" max="13836" width="14.42578125" style="62" customWidth="1"/>
    <col min="13837" max="13838" width="15" style="62" customWidth="1"/>
    <col min="13839" max="13839" width="14.42578125" style="62" customWidth="1"/>
    <col min="13840" max="13840" width="13.85546875" style="62" customWidth="1"/>
    <col min="13841" max="13841" width="15.28515625" style="62" customWidth="1"/>
    <col min="13842" max="13842" width="14.5703125" style="62" customWidth="1"/>
    <col min="13843" max="13843" width="14.28515625" style="62" customWidth="1"/>
    <col min="13844" max="13844" width="17.28515625" style="62" customWidth="1"/>
    <col min="13845" max="13845" width="15.7109375" style="62" customWidth="1"/>
    <col min="13846" max="13846" width="12.7109375" style="62" customWidth="1"/>
    <col min="13847" max="13847" width="14" style="62" customWidth="1"/>
    <col min="13848" max="13848" width="14.42578125" style="62" customWidth="1"/>
    <col min="13849" max="13849" width="15.140625" style="62" customWidth="1"/>
    <col min="13850" max="13850" width="14.28515625" style="62" customWidth="1"/>
    <col min="13851" max="13851" width="14" style="62" customWidth="1"/>
    <col min="13852" max="13852" width="13.7109375" style="62" customWidth="1"/>
    <col min="13853" max="13853" width="10.140625" style="62" customWidth="1"/>
    <col min="13854" max="14079" width="8.85546875" style="62"/>
    <col min="14080" max="14080" width="2.28515625" style="62" customWidth="1"/>
    <col min="14081" max="14081" width="36.140625" style="62" customWidth="1"/>
    <col min="14082" max="14082" width="22.28515625" style="62" customWidth="1"/>
    <col min="14083" max="14083" width="11.28515625" style="62" customWidth="1"/>
    <col min="14084" max="14084" width="6.7109375" style="62" customWidth="1"/>
    <col min="14085" max="14085" width="18.5703125" style="62" customWidth="1"/>
    <col min="14086" max="14086" width="9.7109375" style="62" customWidth="1"/>
    <col min="14087" max="14087" width="8.7109375" style="62" customWidth="1"/>
    <col min="14088" max="14088" width="15.28515625" style="62" customWidth="1"/>
    <col min="14089" max="14089" width="13.7109375" style="62" customWidth="1"/>
    <col min="14090" max="14090" width="14.5703125" style="62" customWidth="1"/>
    <col min="14091" max="14091" width="14" style="62" customWidth="1"/>
    <col min="14092" max="14092" width="14.42578125" style="62" customWidth="1"/>
    <col min="14093" max="14094" width="15" style="62" customWidth="1"/>
    <col min="14095" max="14095" width="14.42578125" style="62" customWidth="1"/>
    <col min="14096" max="14096" width="13.85546875" style="62" customWidth="1"/>
    <col min="14097" max="14097" width="15.28515625" style="62" customWidth="1"/>
    <col min="14098" max="14098" width="14.5703125" style="62" customWidth="1"/>
    <col min="14099" max="14099" width="14.28515625" style="62" customWidth="1"/>
    <col min="14100" max="14100" width="17.28515625" style="62" customWidth="1"/>
    <col min="14101" max="14101" width="15.7109375" style="62" customWidth="1"/>
    <col min="14102" max="14102" width="12.7109375" style="62" customWidth="1"/>
    <col min="14103" max="14103" width="14" style="62" customWidth="1"/>
    <col min="14104" max="14104" width="14.42578125" style="62" customWidth="1"/>
    <col min="14105" max="14105" width="15.140625" style="62" customWidth="1"/>
    <col min="14106" max="14106" width="14.28515625" style="62" customWidth="1"/>
    <col min="14107" max="14107" width="14" style="62" customWidth="1"/>
    <col min="14108" max="14108" width="13.7109375" style="62" customWidth="1"/>
    <col min="14109" max="14109" width="10.140625" style="62" customWidth="1"/>
    <col min="14110" max="14335" width="8.85546875" style="62"/>
    <col min="14336" max="14336" width="2.28515625" style="62" customWidth="1"/>
    <col min="14337" max="14337" width="36.140625" style="62" customWidth="1"/>
    <col min="14338" max="14338" width="22.28515625" style="62" customWidth="1"/>
    <col min="14339" max="14339" width="11.28515625" style="62" customWidth="1"/>
    <col min="14340" max="14340" width="6.7109375" style="62" customWidth="1"/>
    <col min="14341" max="14341" width="18.5703125" style="62" customWidth="1"/>
    <col min="14342" max="14342" width="9.7109375" style="62" customWidth="1"/>
    <col min="14343" max="14343" width="8.7109375" style="62" customWidth="1"/>
    <col min="14344" max="14344" width="15.28515625" style="62" customWidth="1"/>
    <col min="14345" max="14345" width="13.7109375" style="62" customWidth="1"/>
    <col min="14346" max="14346" width="14.5703125" style="62" customWidth="1"/>
    <col min="14347" max="14347" width="14" style="62" customWidth="1"/>
    <col min="14348" max="14348" width="14.42578125" style="62" customWidth="1"/>
    <col min="14349" max="14350" width="15" style="62" customWidth="1"/>
    <col min="14351" max="14351" width="14.42578125" style="62" customWidth="1"/>
    <col min="14352" max="14352" width="13.85546875" style="62" customWidth="1"/>
    <col min="14353" max="14353" width="15.28515625" style="62" customWidth="1"/>
    <col min="14354" max="14354" width="14.5703125" style="62" customWidth="1"/>
    <col min="14355" max="14355" width="14.28515625" style="62" customWidth="1"/>
    <col min="14356" max="14356" width="17.28515625" style="62" customWidth="1"/>
    <col min="14357" max="14357" width="15.7109375" style="62" customWidth="1"/>
    <col min="14358" max="14358" width="12.7109375" style="62" customWidth="1"/>
    <col min="14359" max="14359" width="14" style="62" customWidth="1"/>
    <col min="14360" max="14360" width="14.42578125" style="62" customWidth="1"/>
    <col min="14361" max="14361" width="15.140625" style="62" customWidth="1"/>
    <col min="14362" max="14362" width="14.28515625" style="62" customWidth="1"/>
    <col min="14363" max="14363" width="14" style="62" customWidth="1"/>
    <col min="14364" max="14364" width="13.7109375" style="62" customWidth="1"/>
    <col min="14365" max="14365" width="10.140625" style="62" customWidth="1"/>
    <col min="14366" max="14591" width="8.85546875" style="62"/>
    <col min="14592" max="14592" width="2.28515625" style="62" customWidth="1"/>
    <col min="14593" max="14593" width="36.140625" style="62" customWidth="1"/>
    <col min="14594" max="14594" width="22.28515625" style="62" customWidth="1"/>
    <col min="14595" max="14595" width="11.28515625" style="62" customWidth="1"/>
    <col min="14596" max="14596" width="6.7109375" style="62" customWidth="1"/>
    <col min="14597" max="14597" width="18.5703125" style="62" customWidth="1"/>
    <col min="14598" max="14598" width="9.7109375" style="62" customWidth="1"/>
    <col min="14599" max="14599" width="8.7109375" style="62" customWidth="1"/>
    <col min="14600" max="14600" width="15.28515625" style="62" customWidth="1"/>
    <col min="14601" max="14601" width="13.7109375" style="62" customWidth="1"/>
    <col min="14602" max="14602" width="14.5703125" style="62" customWidth="1"/>
    <col min="14603" max="14603" width="14" style="62" customWidth="1"/>
    <col min="14604" max="14604" width="14.42578125" style="62" customWidth="1"/>
    <col min="14605" max="14606" width="15" style="62" customWidth="1"/>
    <col min="14607" max="14607" width="14.42578125" style="62" customWidth="1"/>
    <col min="14608" max="14608" width="13.85546875" style="62" customWidth="1"/>
    <col min="14609" max="14609" width="15.28515625" style="62" customWidth="1"/>
    <col min="14610" max="14610" width="14.5703125" style="62" customWidth="1"/>
    <col min="14611" max="14611" width="14.28515625" style="62" customWidth="1"/>
    <col min="14612" max="14612" width="17.28515625" style="62" customWidth="1"/>
    <col min="14613" max="14613" width="15.7109375" style="62" customWidth="1"/>
    <col min="14614" max="14614" width="12.7109375" style="62" customWidth="1"/>
    <col min="14615" max="14615" width="14" style="62" customWidth="1"/>
    <col min="14616" max="14616" width="14.42578125" style="62" customWidth="1"/>
    <col min="14617" max="14617" width="15.140625" style="62" customWidth="1"/>
    <col min="14618" max="14618" width="14.28515625" style="62" customWidth="1"/>
    <col min="14619" max="14619" width="14" style="62" customWidth="1"/>
    <col min="14620" max="14620" width="13.7109375" style="62" customWidth="1"/>
    <col min="14621" max="14621" width="10.140625" style="62" customWidth="1"/>
    <col min="14622" max="14847" width="8.85546875" style="62"/>
    <col min="14848" max="14848" width="2.28515625" style="62" customWidth="1"/>
    <col min="14849" max="14849" width="36.140625" style="62" customWidth="1"/>
    <col min="14850" max="14850" width="22.28515625" style="62" customWidth="1"/>
    <col min="14851" max="14851" width="11.28515625" style="62" customWidth="1"/>
    <col min="14852" max="14852" width="6.7109375" style="62" customWidth="1"/>
    <col min="14853" max="14853" width="18.5703125" style="62" customWidth="1"/>
    <col min="14854" max="14854" width="9.7109375" style="62" customWidth="1"/>
    <col min="14855" max="14855" width="8.7109375" style="62" customWidth="1"/>
    <col min="14856" max="14856" width="15.28515625" style="62" customWidth="1"/>
    <col min="14857" max="14857" width="13.7109375" style="62" customWidth="1"/>
    <col min="14858" max="14858" width="14.5703125" style="62" customWidth="1"/>
    <col min="14859" max="14859" width="14" style="62" customWidth="1"/>
    <col min="14860" max="14860" width="14.42578125" style="62" customWidth="1"/>
    <col min="14861" max="14862" width="15" style="62" customWidth="1"/>
    <col min="14863" max="14863" width="14.42578125" style="62" customWidth="1"/>
    <col min="14864" max="14864" width="13.85546875" style="62" customWidth="1"/>
    <col min="14865" max="14865" width="15.28515625" style="62" customWidth="1"/>
    <col min="14866" max="14866" width="14.5703125" style="62" customWidth="1"/>
    <col min="14867" max="14867" width="14.28515625" style="62" customWidth="1"/>
    <col min="14868" max="14868" width="17.28515625" style="62" customWidth="1"/>
    <col min="14869" max="14869" width="15.7109375" style="62" customWidth="1"/>
    <col min="14870" max="14870" width="12.7109375" style="62" customWidth="1"/>
    <col min="14871" max="14871" width="14" style="62" customWidth="1"/>
    <col min="14872" max="14872" width="14.42578125" style="62" customWidth="1"/>
    <col min="14873" max="14873" width="15.140625" style="62" customWidth="1"/>
    <col min="14874" max="14874" width="14.28515625" style="62" customWidth="1"/>
    <col min="14875" max="14875" width="14" style="62" customWidth="1"/>
    <col min="14876" max="14876" width="13.7109375" style="62" customWidth="1"/>
    <col min="14877" max="14877" width="10.140625" style="62" customWidth="1"/>
    <col min="14878" max="15103" width="8.85546875" style="62"/>
    <col min="15104" max="15104" width="2.28515625" style="62" customWidth="1"/>
    <col min="15105" max="15105" width="36.140625" style="62" customWidth="1"/>
    <col min="15106" max="15106" width="22.28515625" style="62" customWidth="1"/>
    <col min="15107" max="15107" width="11.28515625" style="62" customWidth="1"/>
    <col min="15108" max="15108" width="6.7109375" style="62" customWidth="1"/>
    <col min="15109" max="15109" width="18.5703125" style="62" customWidth="1"/>
    <col min="15110" max="15110" width="9.7109375" style="62" customWidth="1"/>
    <col min="15111" max="15111" width="8.7109375" style="62" customWidth="1"/>
    <col min="15112" max="15112" width="15.28515625" style="62" customWidth="1"/>
    <col min="15113" max="15113" width="13.7109375" style="62" customWidth="1"/>
    <col min="15114" max="15114" width="14.5703125" style="62" customWidth="1"/>
    <col min="15115" max="15115" width="14" style="62" customWidth="1"/>
    <col min="15116" max="15116" width="14.42578125" style="62" customWidth="1"/>
    <col min="15117" max="15118" width="15" style="62" customWidth="1"/>
    <col min="15119" max="15119" width="14.42578125" style="62" customWidth="1"/>
    <col min="15120" max="15120" width="13.85546875" style="62" customWidth="1"/>
    <col min="15121" max="15121" width="15.28515625" style="62" customWidth="1"/>
    <col min="15122" max="15122" width="14.5703125" style="62" customWidth="1"/>
    <col min="15123" max="15123" width="14.28515625" style="62" customWidth="1"/>
    <col min="15124" max="15124" width="17.28515625" style="62" customWidth="1"/>
    <col min="15125" max="15125" width="15.7109375" style="62" customWidth="1"/>
    <col min="15126" max="15126" width="12.7109375" style="62" customWidth="1"/>
    <col min="15127" max="15127" width="14" style="62" customWidth="1"/>
    <col min="15128" max="15128" width="14.42578125" style="62" customWidth="1"/>
    <col min="15129" max="15129" width="15.140625" style="62" customWidth="1"/>
    <col min="15130" max="15130" width="14.28515625" style="62" customWidth="1"/>
    <col min="15131" max="15131" width="14" style="62" customWidth="1"/>
    <col min="15132" max="15132" width="13.7109375" style="62" customWidth="1"/>
    <col min="15133" max="15133" width="10.140625" style="62" customWidth="1"/>
    <col min="15134" max="15359" width="8.85546875" style="62"/>
    <col min="15360" max="15360" width="2.28515625" style="62" customWidth="1"/>
    <col min="15361" max="15361" width="36.140625" style="62" customWidth="1"/>
    <col min="15362" max="15362" width="22.28515625" style="62" customWidth="1"/>
    <col min="15363" max="15363" width="11.28515625" style="62" customWidth="1"/>
    <col min="15364" max="15364" width="6.7109375" style="62" customWidth="1"/>
    <col min="15365" max="15365" width="18.5703125" style="62" customWidth="1"/>
    <col min="15366" max="15366" width="9.7109375" style="62" customWidth="1"/>
    <col min="15367" max="15367" width="8.7109375" style="62" customWidth="1"/>
    <col min="15368" max="15368" width="15.28515625" style="62" customWidth="1"/>
    <col min="15369" max="15369" width="13.7109375" style="62" customWidth="1"/>
    <col min="15370" max="15370" width="14.5703125" style="62" customWidth="1"/>
    <col min="15371" max="15371" width="14" style="62" customWidth="1"/>
    <col min="15372" max="15372" width="14.42578125" style="62" customWidth="1"/>
    <col min="15373" max="15374" width="15" style="62" customWidth="1"/>
    <col min="15375" max="15375" width="14.42578125" style="62" customWidth="1"/>
    <col min="15376" max="15376" width="13.85546875" style="62" customWidth="1"/>
    <col min="15377" max="15377" width="15.28515625" style="62" customWidth="1"/>
    <col min="15378" max="15378" width="14.5703125" style="62" customWidth="1"/>
    <col min="15379" max="15379" width="14.28515625" style="62" customWidth="1"/>
    <col min="15380" max="15380" width="17.28515625" style="62" customWidth="1"/>
    <col min="15381" max="15381" width="15.7109375" style="62" customWidth="1"/>
    <col min="15382" max="15382" width="12.7109375" style="62" customWidth="1"/>
    <col min="15383" max="15383" width="14" style="62" customWidth="1"/>
    <col min="15384" max="15384" width="14.42578125" style="62" customWidth="1"/>
    <col min="15385" max="15385" width="15.140625" style="62" customWidth="1"/>
    <col min="15386" max="15386" width="14.28515625" style="62" customWidth="1"/>
    <col min="15387" max="15387" width="14" style="62" customWidth="1"/>
    <col min="15388" max="15388" width="13.7109375" style="62" customWidth="1"/>
    <col min="15389" max="15389" width="10.140625" style="62" customWidth="1"/>
    <col min="15390" max="15615" width="8.85546875" style="62"/>
    <col min="15616" max="15616" width="2.28515625" style="62" customWidth="1"/>
    <col min="15617" max="15617" width="36.140625" style="62" customWidth="1"/>
    <col min="15618" max="15618" width="22.28515625" style="62" customWidth="1"/>
    <col min="15619" max="15619" width="11.28515625" style="62" customWidth="1"/>
    <col min="15620" max="15620" width="6.7109375" style="62" customWidth="1"/>
    <col min="15621" max="15621" width="18.5703125" style="62" customWidth="1"/>
    <col min="15622" max="15622" width="9.7109375" style="62" customWidth="1"/>
    <col min="15623" max="15623" width="8.7109375" style="62" customWidth="1"/>
    <col min="15624" max="15624" width="15.28515625" style="62" customWidth="1"/>
    <col min="15625" max="15625" width="13.7109375" style="62" customWidth="1"/>
    <col min="15626" max="15626" width="14.5703125" style="62" customWidth="1"/>
    <col min="15627" max="15627" width="14" style="62" customWidth="1"/>
    <col min="15628" max="15628" width="14.42578125" style="62" customWidth="1"/>
    <col min="15629" max="15630" width="15" style="62" customWidth="1"/>
    <col min="15631" max="15631" width="14.42578125" style="62" customWidth="1"/>
    <col min="15632" max="15632" width="13.85546875" style="62" customWidth="1"/>
    <col min="15633" max="15633" width="15.28515625" style="62" customWidth="1"/>
    <col min="15634" max="15634" width="14.5703125" style="62" customWidth="1"/>
    <col min="15635" max="15635" width="14.28515625" style="62" customWidth="1"/>
    <col min="15636" max="15636" width="17.28515625" style="62" customWidth="1"/>
    <col min="15637" max="15637" width="15.7109375" style="62" customWidth="1"/>
    <col min="15638" max="15638" width="12.7109375" style="62" customWidth="1"/>
    <col min="15639" max="15639" width="14" style="62" customWidth="1"/>
    <col min="15640" max="15640" width="14.42578125" style="62" customWidth="1"/>
    <col min="15641" max="15641" width="15.140625" style="62" customWidth="1"/>
    <col min="15642" max="15642" width="14.28515625" style="62" customWidth="1"/>
    <col min="15643" max="15643" width="14" style="62" customWidth="1"/>
    <col min="15644" max="15644" width="13.7109375" style="62" customWidth="1"/>
    <col min="15645" max="15645" width="10.140625" style="62" customWidth="1"/>
    <col min="15646" max="15871" width="8.85546875" style="62"/>
    <col min="15872" max="15872" width="2.28515625" style="62" customWidth="1"/>
    <col min="15873" max="15873" width="36.140625" style="62" customWidth="1"/>
    <col min="15874" max="15874" width="22.28515625" style="62" customWidth="1"/>
    <col min="15875" max="15875" width="11.28515625" style="62" customWidth="1"/>
    <col min="15876" max="15876" width="6.7109375" style="62" customWidth="1"/>
    <col min="15877" max="15877" width="18.5703125" style="62" customWidth="1"/>
    <col min="15878" max="15878" width="9.7109375" style="62" customWidth="1"/>
    <col min="15879" max="15879" width="8.7109375" style="62" customWidth="1"/>
    <col min="15880" max="15880" width="15.28515625" style="62" customWidth="1"/>
    <col min="15881" max="15881" width="13.7109375" style="62" customWidth="1"/>
    <col min="15882" max="15882" width="14.5703125" style="62" customWidth="1"/>
    <col min="15883" max="15883" width="14" style="62" customWidth="1"/>
    <col min="15884" max="15884" width="14.42578125" style="62" customWidth="1"/>
    <col min="15885" max="15886" width="15" style="62" customWidth="1"/>
    <col min="15887" max="15887" width="14.42578125" style="62" customWidth="1"/>
    <col min="15888" max="15888" width="13.85546875" style="62" customWidth="1"/>
    <col min="15889" max="15889" width="15.28515625" style="62" customWidth="1"/>
    <col min="15890" max="15890" width="14.5703125" style="62" customWidth="1"/>
    <col min="15891" max="15891" width="14.28515625" style="62" customWidth="1"/>
    <col min="15892" max="15892" width="17.28515625" style="62" customWidth="1"/>
    <col min="15893" max="15893" width="15.7109375" style="62" customWidth="1"/>
    <col min="15894" max="15894" width="12.7109375" style="62" customWidth="1"/>
    <col min="15895" max="15895" width="14" style="62" customWidth="1"/>
    <col min="15896" max="15896" width="14.42578125" style="62" customWidth="1"/>
    <col min="15897" max="15897" width="15.140625" style="62" customWidth="1"/>
    <col min="15898" max="15898" width="14.28515625" style="62" customWidth="1"/>
    <col min="15899" max="15899" width="14" style="62" customWidth="1"/>
    <col min="15900" max="15900" width="13.7109375" style="62" customWidth="1"/>
    <col min="15901" max="15901" width="10.140625" style="62" customWidth="1"/>
    <col min="15902" max="16127" width="8.85546875" style="62"/>
    <col min="16128" max="16128" width="2.28515625" style="62" customWidth="1"/>
    <col min="16129" max="16129" width="36.140625" style="62" customWidth="1"/>
    <col min="16130" max="16130" width="22.28515625" style="62" customWidth="1"/>
    <col min="16131" max="16131" width="11.28515625" style="62" customWidth="1"/>
    <col min="16132" max="16132" width="6.7109375" style="62" customWidth="1"/>
    <col min="16133" max="16133" width="18.5703125" style="62" customWidth="1"/>
    <col min="16134" max="16134" width="9.7109375" style="62" customWidth="1"/>
    <col min="16135" max="16135" width="8.7109375" style="62" customWidth="1"/>
    <col min="16136" max="16136" width="15.28515625" style="62" customWidth="1"/>
    <col min="16137" max="16137" width="13.7109375" style="62" customWidth="1"/>
    <col min="16138" max="16138" width="14.5703125" style="62" customWidth="1"/>
    <col min="16139" max="16139" width="14" style="62" customWidth="1"/>
    <col min="16140" max="16140" width="14.42578125" style="62" customWidth="1"/>
    <col min="16141" max="16142" width="15" style="62" customWidth="1"/>
    <col min="16143" max="16143" width="14.42578125" style="62" customWidth="1"/>
    <col min="16144" max="16144" width="13.85546875" style="62" customWidth="1"/>
    <col min="16145" max="16145" width="15.28515625" style="62" customWidth="1"/>
    <col min="16146" max="16146" width="14.5703125" style="62" customWidth="1"/>
    <col min="16147" max="16147" width="14.28515625" style="62" customWidth="1"/>
    <col min="16148" max="16148" width="17.28515625" style="62" customWidth="1"/>
    <col min="16149" max="16149" width="15.7109375" style="62" customWidth="1"/>
    <col min="16150" max="16150" width="12.7109375" style="62" customWidth="1"/>
    <col min="16151" max="16151" width="14" style="62" customWidth="1"/>
    <col min="16152" max="16152" width="14.42578125" style="62" customWidth="1"/>
    <col min="16153" max="16153" width="15.140625" style="62" customWidth="1"/>
    <col min="16154" max="16154" width="14.28515625" style="62" customWidth="1"/>
    <col min="16155" max="16155" width="14" style="62" customWidth="1"/>
    <col min="16156" max="16156" width="13.7109375" style="62" customWidth="1"/>
    <col min="16157" max="16157" width="10.140625" style="62" customWidth="1"/>
    <col min="16158" max="16384" width="8.85546875" style="62"/>
  </cols>
  <sheetData>
    <row r="1" spans="1:29" x14ac:dyDescent="0.3">
      <c r="A1" s="449" t="s">
        <v>86</v>
      </c>
      <c r="B1" s="449"/>
      <c r="C1" s="449"/>
      <c r="D1" s="449"/>
      <c r="E1" s="449"/>
      <c r="F1" s="449"/>
      <c r="G1" s="449"/>
      <c r="H1" s="449"/>
      <c r="I1" s="449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Z1" s="86"/>
      <c r="AA1" s="86"/>
      <c r="AB1" s="86"/>
      <c r="AC1" s="86"/>
    </row>
    <row r="2" spans="1:29" x14ac:dyDescent="0.3">
      <c r="A2" s="449" t="s">
        <v>167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</row>
    <row r="3" spans="1:29" x14ac:dyDescent="0.3">
      <c r="A3" s="449" t="s">
        <v>245</v>
      </c>
      <c r="B3" s="449"/>
      <c r="C3" s="449"/>
      <c r="D3" s="449"/>
      <c r="E3" s="449"/>
      <c r="F3" s="449"/>
      <c r="G3" s="449"/>
      <c r="H3" s="449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</row>
    <row r="4" spans="1:29" x14ac:dyDescent="0.3">
      <c r="B4" s="86"/>
      <c r="C4" s="86"/>
      <c r="D4" s="86"/>
      <c r="E4" s="86"/>
      <c r="F4" s="87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</row>
    <row r="5" spans="1:29" ht="33" customHeight="1" x14ac:dyDescent="0.3">
      <c r="A5" s="190"/>
      <c r="B5" s="588" t="s">
        <v>34</v>
      </c>
      <c r="C5" s="588"/>
      <c r="D5" s="588"/>
      <c r="E5" s="588" t="s">
        <v>0</v>
      </c>
      <c r="F5" s="588"/>
      <c r="G5" s="588"/>
      <c r="H5" s="588" t="s">
        <v>12</v>
      </c>
      <c r="I5" s="588" t="s">
        <v>14</v>
      </c>
      <c r="J5" s="588"/>
      <c r="K5" s="588" t="s">
        <v>15</v>
      </c>
      <c r="L5" s="588"/>
      <c r="M5" s="588"/>
      <c r="N5" s="588" t="s">
        <v>16</v>
      </c>
      <c r="O5" s="588"/>
      <c r="P5" s="589" t="s">
        <v>35</v>
      </c>
      <c r="Q5" s="589"/>
      <c r="R5" s="589"/>
      <c r="S5" s="589"/>
      <c r="T5" s="589"/>
      <c r="U5" s="590" t="s">
        <v>92</v>
      </c>
      <c r="V5" s="591"/>
      <c r="W5" s="588" t="s">
        <v>2</v>
      </c>
      <c r="X5" s="588"/>
      <c r="Y5" s="588"/>
      <c r="Z5" s="588" t="s">
        <v>17</v>
      </c>
      <c r="AA5" s="588"/>
      <c r="AB5" s="588"/>
      <c r="AC5" s="588"/>
    </row>
    <row r="6" spans="1:29" ht="108" x14ac:dyDescent="0.3">
      <c r="A6" s="190" t="s">
        <v>41</v>
      </c>
      <c r="B6" s="213" t="s">
        <v>36</v>
      </c>
      <c r="C6" s="213" t="s">
        <v>87</v>
      </c>
      <c r="D6" s="213" t="s">
        <v>88</v>
      </c>
      <c r="E6" s="213" t="s">
        <v>89</v>
      </c>
      <c r="F6" s="214" t="s">
        <v>18</v>
      </c>
      <c r="G6" s="213" t="s">
        <v>39</v>
      </c>
      <c r="H6" s="588"/>
      <c r="I6" s="213" t="s">
        <v>19</v>
      </c>
      <c r="J6" s="213" t="s">
        <v>13</v>
      </c>
      <c r="K6" s="213" t="s">
        <v>20</v>
      </c>
      <c r="L6" s="213" t="s">
        <v>21</v>
      </c>
      <c r="M6" s="213" t="s">
        <v>22</v>
      </c>
      <c r="N6" s="213" t="s">
        <v>23</v>
      </c>
      <c r="O6" s="213" t="s">
        <v>24</v>
      </c>
      <c r="P6" s="213" t="s">
        <v>25</v>
      </c>
      <c r="Q6" s="213" t="s">
        <v>26</v>
      </c>
      <c r="R6" s="213" t="s">
        <v>40</v>
      </c>
      <c r="S6" s="213" t="s">
        <v>91</v>
      </c>
      <c r="T6" s="213" t="s">
        <v>90</v>
      </c>
      <c r="U6" s="215" t="s">
        <v>93</v>
      </c>
      <c r="V6" s="216" t="s">
        <v>94</v>
      </c>
      <c r="W6" s="213" t="s">
        <v>27</v>
      </c>
      <c r="X6" s="213" t="s">
        <v>96</v>
      </c>
      <c r="Y6" s="213" t="s">
        <v>97</v>
      </c>
      <c r="Z6" s="213" t="s">
        <v>98</v>
      </c>
      <c r="AA6" s="213" t="s">
        <v>28</v>
      </c>
      <c r="AB6" s="213" t="s">
        <v>29</v>
      </c>
      <c r="AC6" s="213" t="s">
        <v>30</v>
      </c>
    </row>
    <row r="7" spans="1:29" x14ac:dyDescent="0.3">
      <c r="A7" s="191"/>
      <c r="B7" s="217"/>
      <c r="C7" s="218"/>
      <c r="D7" s="219"/>
      <c r="E7" s="219"/>
      <c r="F7" s="220">
        <v>0</v>
      </c>
      <c r="G7" s="219"/>
      <c r="H7" s="221" t="s">
        <v>6</v>
      </c>
      <c r="I7" s="222" t="s">
        <v>7</v>
      </c>
      <c r="J7" s="222" t="s">
        <v>8</v>
      </c>
      <c r="K7" s="222" t="s">
        <v>31</v>
      </c>
      <c r="L7" s="222" t="s">
        <v>32</v>
      </c>
      <c r="M7" s="222" t="s">
        <v>8</v>
      </c>
      <c r="N7" s="222" t="s">
        <v>8</v>
      </c>
      <c r="O7" s="222" t="s">
        <v>33</v>
      </c>
      <c r="P7" s="222" t="s">
        <v>8</v>
      </c>
      <c r="Q7" s="222" t="s">
        <v>8</v>
      </c>
      <c r="R7" s="222" t="s">
        <v>31</v>
      </c>
      <c r="S7" s="222" t="s">
        <v>8</v>
      </c>
      <c r="T7" s="222" t="s">
        <v>8</v>
      </c>
      <c r="U7" s="223" t="s">
        <v>7</v>
      </c>
      <c r="V7" s="223" t="s">
        <v>95</v>
      </c>
      <c r="W7" s="220">
        <v>0</v>
      </c>
      <c r="X7" s="222" t="s">
        <v>37</v>
      </c>
      <c r="Y7" s="222" t="s">
        <v>38</v>
      </c>
      <c r="Z7" s="222" t="s">
        <v>9</v>
      </c>
      <c r="AA7" s="222" t="s">
        <v>8</v>
      </c>
      <c r="AB7" s="222" t="s">
        <v>8</v>
      </c>
      <c r="AC7" s="220">
        <v>0</v>
      </c>
    </row>
    <row r="8" spans="1:29" s="319" customFormat="1" ht="35.25" customHeight="1" x14ac:dyDescent="0.3">
      <c r="A8" s="564">
        <v>1</v>
      </c>
      <c r="B8" s="579" t="s">
        <v>482</v>
      </c>
      <c r="C8" s="586" t="s">
        <v>244</v>
      </c>
      <c r="D8" s="572" t="s">
        <v>151</v>
      </c>
      <c r="E8" s="572" t="s">
        <v>187</v>
      </c>
      <c r="F8" s="574">
        <v>40000000</v>
      </c>
      <c r="G8" s="572" t="s">
        <v>168</v>
      </c>
      <c r="H8" s="224" t="s">
        <v>6</v>
      </c>
      <c r="I8" s="270">
        <v>44593</v>
      </c>
      <c r="J8" s="225">
        <v>44610</v>
      </c>
      <c r="K8" s="225">
        <v>44613</v>
      </c>
      <c r="L8" s="225">
        <v>44620</v>
      </c>
      <c r="M8" s="225">
        <v>44623</v>
      </c>
      <c r="N8" s="225">
        <v>44624</v>
      </c>
      <c r="O8" s="225">
        <v>44631</v>
      </c>
      <c r="P8" s="225">
        <v>44634</v>
      </c>
      <c r="Q8" s="225">
        <v>44634</v>
      </c>
      <c r="R8" s="225">
        <v>44637</v>
      </c>
      <c r="S8" s="225">
        <v>44641</v>
      </c>
      <c r="T8" s="225">
        <v>44644</v>
      </c>
      <c r="U8" s="225">
        <v>44676</v>
      </c>
      <c r="V8" s="225">
        <v>44679</v>
      </c>
      <c r="W8" s="226"/>
      <c r="X8" s="225">
        <v>44680</v>
      </c>
      <c r="Y8" s="225">
        <v>44687</v>
      </c>
      <c r="Z8" s="225">
        <v>44712</v>
      </c>
      <c r="AA8" s="225">
        <v>44880</v>
      </c>
      <c r="AB8" s="225">
        <v>44900</v>
      </c>
      <c r="AC8" s="326"/>
    </row>
    <row r="9" spans="1:29" s="319" customFormat="1" ht="36" customHeight="1" x14ac:dyDescent="0.3">
      <c r="A9" s="565"/>
      <c r="B9" s="571"/>
      <c r="C9" s="587"/>
      <c r="D9" s="573"/>
      <c r="E9" s="573"/>
      <c r="F9" s="575"/>
      <c r="G9" s="573"/>
      <c r="H9" s="224" t="s">
        <v>10</v>
      </c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34"/>
      <c r="X9" s="225"/>
      <c r="Y9" s="225"/>
      <c r="Z9" s="225"/>
      <c r="AA9" s="225"/>
      <c r="AB9" s="225"/>
      <c r="AC9" s="231"/>
    </row>
    <row r="10" spans="1:29" s="319" customFormat="1" ht="30" customHeight="1" x14ac:dyDescent="0.3">
      <c r="A10" s="564">
        <f t="shared" ref="A10:A34" si="0">A8+1</f>
        <v>2</v>
      </c>
      <c r="B10" s="570" t="s">
        <v>241</v>
      </c>
      <c r="C10" s="567" t="s">
        <v>391</v>
      </c>
      <c r="D10" s="568" t="s">
        <v>155</v>
      </c>
      <c r="E10" s="572" t="s">
        <v>152</v>
      </c>
      <c r="F10" s="569">
        <v>150000000</v>
      </c>
      <c r="G10" s="327" t="s">
        <v>168</v>
      </c>
      <c r="H10" s="224" t="s">
        <v>6</v>
      </c>
      <c r="I10" s="225">
        <v>44606</v>
      </c>
      <c r="J10" s="225">
        <v>44613</v>
      </c>
      <c r="K10" s="225">
        <v>44620</v>
      </c>
      <c r="L10" s="225">
        <v>44627</v>
      </c>
      <c r="M10" s="225">
        <v>44641</v>
      </c>
      <c r="N10" s="225">
        <v>44648</v>
      </c>
      <c r="O10" s="225">
        <v>44671</v>
      </c>
      <c r="P10" s="225">
        <v>44671</v>
      </c>
      <c r="Q10" s="225">
        <v>44671</v>
      </c>
      <c r="R10" s="225">
        <v>44677</v>
      </c>
      <c r="S10" s="225">
        <v>44683</v>
      </c>
      <c r="T10" s="225">
        <v>44687</v>
      </c>
      <c r="U10" s="225">
        <v>44718</v>
      </c>
      <c r="V10" s="225">
        <v>44721</v>
      </c>
      <c r="W10" s="226"/>
      <c r="X10" s="225">
        <v>44722</v>
      </c>
      <c r="Y10" s="225">
        <v>44725</v>
      </c>
      <c r="Z10" s="225">
        <v>44757</v>
      </c>
      <c r="AA10" s="225">
        <v>44910</v>
      </c>
      <c r="AB10" s="225">
        <v>44918</v>
      </c>
      <c r="AC10" s="231"/>
    </row>
    <row r="11" spans="1:29" s="319" customFormat="1" ht="43.5" customHeight="1" x14ac:dyDescent="0.3">
      <c r="A11" s="565"/>
      <c r="B11" s="571"/>
      <c r="C11" s="567"/>
      <c r="D11" s="568"/>
      <c r="E11" s="573"/>
      <c r="F11" s="569"/>
      <c r="G11" s="327"/>
      <c r="H11" s="224" t="s">
        <v>10</v>
      </c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34"/>
      <c r="X11" s="225"/>
      <c r="Y11" s="225"/>
      <c r="Z11" s="225"/>
      <c r="AA11" s="225"/>
      <c r="AB11" s="225"/>
      <c r="AC11" s="231"/>
    </row>
    <row r="12" spans="1:29" s="319" customFormat="1" ht="36" customHeight="1" x14ac:dyDescent="0.3">
      <c r="A12" s="564">
        <f t="shared" si="0"/>
        <v>3</v>
      </c>
      <c r="B12" s="566" t="s">
        <v>242</v>
      </c>
      <c r="C12" s="567" t="s">
        <v>392</v>
      </c>
      <c r="D12" s="568" t="s">
        <v>151</v>
      </c>
      <c r="E12" s="568" t="s">
        <v>152</v>
      </c>
      <c r="F12" s="569">
        <v>55000000</v>
      </c>
      <c r="G12" s="568" t="s">
        <v>168</v>
      </c>
      <c r="H12" s="224" t="s">
        <v>6</v>
      </c>
      <c r="I12" s="225">
        <v>44627</v>
      </c>
      <c r="J12" s="225">
        <v>44631</v>
      </c>
      <c r="K12" s="225">
        <v>44635</v>
      </c>
      <c r="L12" s="225">
        <v>44645</v>
      </c>
      <c r="M12" s="225">
        <v>44649</v>
      </c>
      <c r="N12" s="225">
        <v>44655</v>
      </c>
      <c r="O12" s="225">
        <v>44676</v>
      </c>
      <c r="P12" s="225">
        <v>44676</v>
      </c>
      <c r="Q12" s="225">
        <v>44676</v>
      </c>
      <c r="R12" s="225">
        <v>44680</v>
      </c>
      <c r="S12" s="225">
        <v>44685</v>
      </c>
      <c r="T12" s="225">
        <v>44689</v>
      </c>
      <c r="U12" s="225">
        <v>44722</v>
      </c>
      <c r="V12" s="225">
        <v>44727</v>
      </c>
      <c r="W12" s="226"/>
      <c r="X12" s="225">
        <v>44729</v>
      </c>
      <c r="Y12" s="225">
        <v>44733</v>
      </c>
      <c r="Z12" s="225">
        <v>44760</v>
      </c>
      <c r="AA12" s="225">
        <v>44911</v>
      </c>
      <c r="AB12" s="225">
        <v>44925</v>
      </c>
      <c r="AC12" s="236"/>
    </row>
    <row r="13" spans="1:29" s="319" customFormat="1" ht="33.75" customHeight="1" x14ac:dyDescent="0.3">
      <c r="A13" s="565"/>
      <c r="B13" s="566"/>
      <c r="C13" s="567"/>
      <c r="D13" s="568"/>
      <c r="E13" s="568"/>
      <c r="F13" s="569"/>
      <c r="G13" s="568"/>
      <c r="H13" s="224" t="s">
        <v>10</v>
      </c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31"/>
      <c r="X13" s="225"/>
      <c r="Y13" s="225"/>
      <c r="Z13" s="225"/>
      <c r="AA13" s="225"/>
      <c r="AB13" s="225"/>
      <c r="AC13" s="236"/>
    </row>
    <row r="14" spans="1:29" s="319" customFormat="1" ht="37.5" customHeight="1" x14ac:dyDescent="0.3">
      <c r="A14" s="564">
        <f t="shared" si="0"/>
        <v>4</v>
      </c>
      <c r="B14" s="566" t="s">
        <v>243</v>
      </c>
      <c r="C14" s="567" t="s">
        <v>393</v>
      </c>
      <c r="D14" s="568" t="s">
        <v>155</v>
      </c>
      <c r="E14" s="568" t="s">
        <v>152</v>
      </c>
      <c r="F14" s="569">
        <v>900000000</v>
      </c>
      <c r="G14" s="568" t="s">
        <v>169</v>
      </c>
      <c r="H14" s="224" t="s">
        <v>6</v>
      </c>
      <c r="I14" s="225">
        <v>44627</v>
      </c>
      <c r="J14" s="225">
        <v>44631</v>
      </c>
      <c r="K14" s="225">
        <v>44635</v>
      </c>
      <c r="L14" s="225">
        <v>44645</v>
      </c>
      <c r="M14" s="225">
        <v>44649</v>
      </c>
      <c r="N14" s="225">
        <v>44655</v>
      </c>
      <c r="O14" s="225">
        <v>44676</v>
      </c>
      <c r="P14" s="225">
        <v>44676</v>
      </c>
      <c r="Q14" s="225">
        <v>44676</v>
      </c>
      <c r="R14" s="225">
        <v>44680</v>
      </c>
      <c r="S14" s="225">
        <v>44685</v>
      </c>
      <c r="T14" s="225">
        <v>44689</v>
      </c>
      <c r="U14" s="225">
        <v>44722</v>
      </c>
      <c r="V14" s="225">
        <v>44727</v>
      </c>
      <c r="W14" s="226"/>
      <c r="X14" s="225">
        <v>44729</v>
      </c>
      <c r="Y14" s="225">
        <v>44733</v>
      </c>
      <c r="Z14" s="225">
        <v>44760</v>
      </c>
      <c r="AA14" s="225">
        <v>44911</v>
      </c>
      <c r="AB14" s="225">
        <v>44925</v>
      </c>
      <c r="AC14" s="236"/>
    </row>
    <row r="15" spans="1:29" s="319" customFormat="1" ht="41.25" customHeight="1" x14ac:dyDescent="0.3">
      <c r="A15" s="565"/>
      <c r="B15" s="566"/>
      <c r="C15" s="567"/>
      <c r="D15" s="568"/>
      <c r="E15" s="568"/>
      <c r="F15" s="569"/>
      <c r="G15" s="568"/>
      <c r="H15" s="224" t="s">
        <v>10</v>
      </c>
      <c r="I15" s="237"/>
      <c r="J15" s="231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1"/>
      <c r="X15" s="237"/>
      <c r="Y15" s="237"/>
      <c r="Z15" s="237"/>
      <c r="AA15" s="237"/>
      <c r="AB15" s="237"/>
      <c r="AC15" s="236"/>
    </row>
    <row r="16" spans="1:29" ht="40.5" customHeight="1" x14ac:dyDescent="0.3">
      <c r="A16" s="564">
        <f t="shared" si="0"/>
        <v>5</v>
      </c>
      <c r="B16" s="579" t="s">
        <v>247</v>
      </c>
      <c r="C16" s="586" t="s">
        <v>387</v>
      </c>
      <c r="D16" s="586" t="s">
        <v>184</v>
      </c>
      <c r="E16" s="572" t="s">
        <v>152</v>
      </c>
      <c r="F16" s="574">
        <v>264243996.21000001</v>
      </c>
      <c r="G16" s="572" t="s">
        <v>168</v>
      </c>
      <c r="H16" s="224" t="s">
        <v>6</v>
      </c>
      <c r="I16" s="225">
        <v>44629</v>
      </c>
      <c r="J16" s="225">
        <v>44638</v>
      </c>
      <c r="K16" s="225">
        <v>44641</v>
      </c>
      <c r="L16" s="225">
        <v>44643</v>
      </c>
      <c r="M16" s="225">
        <v>44648</v>
      </c>
      <c r="N16" s="225">
        <v>44655</v>
      </c>
      <c r="O16" s="225">
        <v>44669</v>
      </c>
      <c r="P16" s="225">
        <v>44669</v>
      </c>
      <c r="Q16" s="225">
        <v>44669</v>
      </c>
      <c r="R16" s="225">
        <v>44675</v>
      </c>
      <c r="S16" s="225">
        <v>44677</v>
      </c>
      <c r="T16" s="225">
        <v>44680</v>
      </c>
      <c r="U16" s="225">
        <v>44712</v>
      </c>
      <c r="V16" s="225">
        <v>44714</v>
      </c>
      <c r="W16" s="226"/>
      <c r="X16" s="225">
        <v>44715</v>
      </c>
      <c r="Y16" s="225">
        <v>44720</v>
      </c>
      <c r="Z16" s="225">
        <v>44742</v>
      </c>
      <c r="AA16" s="225">
        <v>44895</v>
      </c>
      <c r="AB16" s="225">
        <v>44900</v>
      </c>
      <c r="AC16" s="230"/>
    </row>
    <row r="17" spans="1:29" ht="39.75" customHeight="1" x14ac:dyDescent="0.3">
      <c r="A17" s="565"/>
      <c r="B17" s="571"/>
      <c r="C17" s="587"/>
      <c r="D17" s="587"/>
      <c r="E17" s="573"/>
      <c r="F17" s="575"/>
      <c r="G17" s="573"/>
      <c r="H17" s="224" t="s">
        <v>10</v>
      </c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31"/>
      <c r="X17" s="225"/>
      <c r="Y17" s="225"/>
      <c r="Z17" s="225"/>
      <c r="AA17" s="225"/>
      <c r="AB17" s="225"/>
      <c r="AC17" s="212"/>
    </row>
    <row r="18" spans="1:29" ht="23.25" customHeight="1" x14ac:dyDescent="0.3">
      <c r="A18" s="564">
        <f t="shared" si="0"/>
        <v>6</v>
      </c>
      <c r="B18" s="579" t="s">
        <v>235</v>
      </c>
      <c r="C18" s="572" t="s">
        <v>246</v>
      </c>
      <c r="D18" s="572" t="s">
        <v>151</v>
      </c>
      <c r="E18" s="572" t="s">
        <v>152</v>
      </c>
      <c r="F18" s="574">
        <v>110330934.2</v>
      </c>
      <c r="G18" s="572" t="s">
        <v>168</v>
      </c>
      <c r="H18" s="224" t="s">
        <v>6</v>
      </c>
      <c r="I18" s="225">
        <v>44603</v>
      </c>
      <c r="J18" s="225">
        <v>44609</v>
      </c>
      <c r="K18" s="225">
        <v>44613</v>
      </c>
      <c r="L18" s="225">
        <v>44620</v>
      </c>
      <c r="M18" s="225">
        <v>44627</v>
      </c>
      <c r="N18" s="225">
        <v>44634</v>
      </c>
      <c r="O18" s="225">
        <v>44655</v>
      </c>
      <c r="P18" s="225">
        <v>44655</v>
      </c>
      <c r="Q18" s="225">
        <v>44655</v>
      </c>
      <c r="R18" s="225">
        <v>44662</v>
      </c>
      <c r="S18" s="225">
        <v>44666</v>
      </c>
      <c r="T18" s="225">
        <v>44671</v>
      </c>
      <c r="U18" s="225">
        <v>44711</v>
      </c>
      <c r="V18" s="225">
        <v>44718</v>
      </c>
      <c r="W18" s="226"/>
      <c r="X18" s="225">
        <v>44719</v>
      </c>
      <c r="Y18" s="225">
        <v>44722</v>
      </c>
      <c r="Z18" s="225">
        <v>44741</v>
      </c>
      <c r="AA18" s="225">
        <v>44844</v>
      </c>
      <c r="AB18" s="225">
        <v>44855</v>
      </c>
      <c r="AC18" s="232"/>
    </row>
    <row r="19" spans="1:29" ht="30" customHeight="1" x14ac:dyDescent="0.3">
      <c r="A19" s="565"/>
      <c r="B19" s="571"/>
      <c r="C19" s="573"/>
      <c r="D19" s="573"/>
      <c r="E19" s="573"/>
      <c r="F19" s="575"/>
      <c r="G19" s="573"/>
      <c r="H19" s="224" t="s">
        <v>10</v>
      </c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33"/>
      <c r="X19" s="225"/>
      <c r="Y19" s="225"/>
      <c r="Z19" s="225"/>
      <c r="AA19" s="225"/>
      <c r="AB19" s="225"/>
      <c r="AC19" s="233"/>
    </row>
    <row r="20" spans="1:29" ht="36" customHeight="1" x14ac:dyDescent="0.3">
      <c r="A20" s="564">
        <f t="shared" si="0"/>
        <v>7</v>
      </c>
      <c r="B20" s="566" t="s">
        <v>384</v>
      </c>
      <c r="C20" s="568" t="s">
        <v>388</v>
      </c>
      <c r="D20" s="568" t="s">
        <v>161</v>
      </c>
      <c r="E20" s="568" t="s">
        <v>152</v>
      </c>
      <c r="F20" s="569">
        <v>20000000</v>
      </c>
      <c r="G20" s="568" t="s">
        <v>168</v>
      </c>
      <c r="H20" s="224" t="s">
        <v>6</v>
      </c>
      <c r="I20" s="225">
        <v>44685</v>
      </c>
      <c r="J20" s="225">
        <v>44692</v>
      </c>
      <c r="K20" s="225">
        <v>44699</v>
      </c>
      <c r="L20" s="225">
        <v>44706</v>
      </c>
      <c r="M20" s="225">
        <v>44720</v>
      </c>
      <c r="N20" s="225">
        <v>44727</v>
      </c>
      <c r="O20" s="225">
        <v>44748</v>
      </c>
      <c r="P20" s="225">
        <v>44748</v>
      </c>
      <c r="Q20" s="225">
        <v>44748</v>
      </c>
      <c r="R20" s="225">
        <v>44753</v>
      </c>
      <c r="S20" s="225">
        <v>44756</v>
      </c>
      <c r="T20" s="225">
        <v>44760</v>
      </c>
      <c r="U20" s="225">
        <v>44792</v>
      </c>
      <c r="V20" s="225">
        <v>44796</v>
      </c>
      <c r="W20" s="226"/>
      <c r="X20" s="225">
        <v>44797</v>
      </c>
      <c r="Y20" s="225">
        <v>44802</v>
      </c>
      <c r="Z20" s="225">
        <v>44819</v>
      </c>
      <c r="AA20" s="225">
        <v>44910</v>
      </c>
      <c r="AB20" s="225">
        <v>44918</v>
      </c>
      <c r="AC20" s="236"/>
    </row>
    <row r="21" spans="1:29" ht="33.75" customHeight="1" x14ac:dyDescent="0.3">
      <c r="A21" s="565"/>
      <c r="B21" s="566"/>
      <c r="C21" s="568"/>
      <c r="D21" s="568"/>
      <c r="E21" s="568"/>
      <c r="F21" s="569"/>
      <c r="G21" s="568"/>
      <c r="H21" s="224" t="s">
        <v>10</v>
      </c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31"/>
      <c r="X21" s="225"/>
      <c r="Y21" s="225"/>
      <c r="Z21" s="225"/>
      <c r="AA21" s="225"/>
      <c r="AB21" s="225"/>
      <c r="AC21" s="236"/>
    </row>
    <row r="22" spans="1:29" ht="28.5" customHeight="1" x14ac:dyDescent="0.3">
      <c r="A22" s="564">
        <f t="shared" si="0"/>
        <v>8</v>
      </c>
      <c r="B22" s="579"/>
      <c r="C22" s="567"/>
      <c r="D22" s="568"/>
      <c r="E22" s="580"/>
      <c r="F22" s="582"/>
      <c r="G22" s="584" t="s">
        <v>168</v>
      </c>
      <c r="H22" s="224" t="s">
        <v>6</v>
      </c>
      <c r="I22" s="225">
        <v>44697</v>
      </c>
      <c r="J22" s="225">
        <v>44701</v>
      </c>
      <c r="K22" s="225">
        <v>44711</v>
      </c>
      <c r="L22" s="225">
        <v>44722</v>
      </c>
      <c r="M22" s="225">
        <v>44726</v>
      </c>
      <c r="N22" s="225">
        <v>44728</v>
      </c>
      <c r="O22" s="225">
        <v>44750</v>
      </c>
      <c r="P22" s="225">
        <v>44750</v>
      </c>
      <c r="Q22" s="225">
        <v>44750</v>
      </c>
      <c r="R22" s="225">
        <v>44754</v>
      </c>
      <c r="S22" s="225">
        <v>44757</v>
      </c>
      <c r="T22" s="225">
        <v>44762</v>
      </c>
      <c r="U22" s="225">
        <v>44792</v>
      </c>
      <c r="V22" s="225">
        <v>44796</v>
      </c>
      <c r="W22" s="226"/>
      <c r="X22" s="225">
        <v>44797</v>
      </c>
      <c r="Y22" s="225">
        <v>44802</v>
      </c>
      <c r="Z22" s="225">
        <v>44820</v>
      </c>
      <c r="AA22" s="225">
        <v>44883</v>
      </c>
      <c r="AB22" s="225">
        <v>44890</v>
      </c>
      <c r="AC22" s="227"/>
    </row>
    <row r="23" spans="1:29" ht="35.25" customHeight="1" x14ac:dyDescent="0.3">
      <c r="A23" s="565"/>
      <c r="B23" s="585"/>
      <c r="C23" s="567"/>
      <c r="D23" s="568"/>
      <c r="E23" s="581"/>
      <c r="F23" s="583"/>
      <c r="G23" s="581"/>
      <c r="H23" s="224" t="s">
        <v>10</v>
      </c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8"/>
      <c r="X23" s="227"/>
      <c r="Y23" s="227"/>
      <c r="Z23" s="227"/>
      <c r="AA23" s="227"/>
      <c r="AB23" s="227"/>
      <c r="AC23" s="227"/>
    </row>
    <row r="24" spans="1:29" ht="33.75" customHeight="1" x14ac:dyDescent="0.3">
      <c r="A24" s="564">
        <f t="shared" si="0"/>
        <v>9</v>
      </c>
      <c r="B24" s="579"/>
      <c r="C24" s="572"/>
      <c r="D24" s="568"/>
      <c r="E24" s="572"/>
      <c r="F24" s="582"/>
      <c r="G24" s="584" t="s">
        <v>168</v>
      </c>
      <c r="H24" s="224" t="s">
        <v>6</v>
      </c>
      <c r="I24" s="225">
        <v>44697</v>
      </c>
      <c r="J24" s="225">
        <v>44701</v>
      </c>
      <c r="K24" s="225">
        <v>44711</v>
      </c>
      <c r="L24" s="225">
        <v>44722</v>
      </c>
      <c r="M24" s="225">
        <v>44726</v>
      </c>
      <c r="N24" s="225">
        <v>44728</v>
      </c>
      <c r="O24" s="225">
        <v>44750</v>
      </c>
      <c r="P24" s="225">
        <v>44750</v>
      </c>
      <c r="Q24" s="225">
        <v>44750</v>
      </c>
      <c r="R24" s="225">
        <v>44754</v>
      </c>
      <c r="S24" s="225">
        <v>44757</v>
      </c>
      <c r="T24" s="225">
        <v>44762</v>
      </c>
      <c r="U24" s="225">
        <v>44792</v>
      </c>
      <c r="V24" s="225">
        <v>44796</v>
      </c>
      <c r="W24" s="226"/>
      <c r="X24" s="225">
        <v>44797</v>
      </c>
      <c r="Y24" s="225">
        <v>44802</v>
      </c>
      <c r="Z24" s="225">
        <v>44820</v>
      </c>
      <c r="AA24" s="225">
        <v>44883</v>
      </c>
      <c r="AB24" s="225">
        <v>44890</v>
      </c>
      <c r="AC24" s="227"/>
    </row>
    <row r="25" spans="1:29" ht="34.5" customHeight="1" x14ac:dyDescent="0.3">
      <c r="A25" s="565"/>
      <c r="B25" s="585"/>
      <c r="C25" s="573"/>
      <c r="D25" s="568"/>
      <c r="E25" s="573"/>
      <c r="F25" s="583"/>
      <c r="G25" s="581"/>
      <c r="H25" s="224" t="s">
        <v>10</v>
      </c>
      <c r="I25" s="229"/>
      <c r="J25" s="227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8"/>
      <c r="X25" s="229"/>
      <c r="Y25" s="229"/>
      <c r="Z25" s="229"/>
      <c r="AA25" s="229"/>
      <c r="AB25" s="229"/>
      <c r="AC25" s="227"/>
    </row>
    <row r="26" spans="1:29" s="107" customFormat="1" ht="30" customHeight="1" x14ac:dyDescent="0.3">
      <c r="A26" s="564">
        <f t="shared" si="0"/>
        <v>10</v>
      </c>
      <c r="B26" s="570"/>
      <c r="C26" s="568"/>
      <c r="D26" s="568"/>
      <c r="E26" s="572"/>
      <c r="F26" s="582"/>
      <c r="G26" s="235"/>
      <c r="H26" s="224" t="s">
        <v>6</v>
      </c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6"/>
      <c r="X26" s="225"/>
      <c r="Y26" s="225"/>
      <c r="Z26" s="225"/>
      <c r="AA26" s="225">
        <v>44620</v>
      </c>
      <c r="AB26" s="225">
        <v>44627</v>
      </c>
      <c r="AC26" s="231"/>
    </row>
    <row r="27" spans="1:29" s="107" customFormat="1" ht="43.5" customHeight="1" x14ac:dyDescent="0.3">
      <c r="A27" s="565"/>
      <c r="B27" s="571"/>
      <c r="C27" s="568"/>
      <c r="D27" s="568"/>
      <c r="E27" s="573"/>
      <c r="F27" s="583"/>
      <c r="G27" s="235"/>
      <c r="H27" s="224" t="s">
        <v>10</v>
      </c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34"/>
      <c r="X27" s="225"/>
      <c r="Y27" s="225"/>
      <c r="Z27" s="225"/>
      <c r="AA27" s="225"/>
      <c r="AB27" s="225"/>
      <c r="AC27" s="231"/>
    </row>
    <row r="28" spans="1:29" ht="37.5" customHeight="1" x14ac:dyDescent="0.3">
      <c r="A28" s="564">
        <f t="shared" si="0"/>
        <v>11</v>
      </c>
      <c r="B28" s="566"/>
      <c r="C28" s="568"/>
      <c r="D28" s="568"/>
      <c r="E28" s="568"/>
      <c r="F28" s="582"/>
      <c r="G28" s="568"/>
      <c r="H28" s="224" t="s">
        <v>6</v>
      </c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6"/>
      <c r="X28" s="225"/>
      <c r="Y28" s="225"/>
      <c r="Z28" s="225"/>
      <c r="AA28" s="225"/>
      <c r="AB28" s="225"/>
      <c r="AC28" s="236"/>
    </row>
    <row r="29" spans="1:29" ht="41.25" customHeight="1" x14ac:dyDescent="0.3">
      <c r="A29" s="565"/>
      <c r="B29" s="566"/>
      <c r="C29" s="568"/>
      <c r="D29" s="568"/>
      <c r="E29" s="568"/>
      <c r="F29" s="583"/>
      <c r="G29" s="568"/>
      <c r="H29" s="224" t="s">
        <v>10</v>
      </c>
      <c r="I29" s="237"/>
      <c r="J29" s="231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1"/>
      <c r="X29" s="237"/>
      <c r="Y29" s="237"/>
      <c r="Z29" s="237"/>
      <c r="AA29" s="237"/>
      <c r="AB29" s="237"/>
      <c r="AC29" s="236"/>
    </row>
    <row r="30" spans="1:29" s="206" customFormat="1" ht="37.5" customHeight="1" x14ac:dyDescent="0.3">
      <c r="A30" s="564">
        <f t="shared" si="0"/>
        <v>12</v>
      </c>
      <c r="B30" s="570"/>
      <c r="C30" s="572"/>
      <c r="D30" s="572"/>
      <c r="E30" s="572"/>
      <c r="F30" s="582"/>
      <c r="G30" s="568"/>
      <c r="H30" s="224" t="s">
        <v>6</v>
      </c>
      <c r="I30" s="282"/>
      <c r="J30" s="282"/>
      <c r="K30" s="282"/>
      <c r="L30" s="282"/>
      <c r="M30" s="282"/>
      <c r="N30" s="282"/>
      <c r="O30" s="282"/>
      <c r="P30" s="282"/>
      <c r="Q30" s="283"/>
      <c r="R30" s="282"/>
      <c r="S30" s="282"/>
      <c r="T30" s="282"/>
      <c r="U30" s="282"/>
      <c r="V30" s="282"/>
      <c r="W30" s="226"/>
      <c r="X30" s="225"/>
      <c r="Y30" s="225"/>
      <c r="Z30" s="225"/>
      <c r="AA30" s="225"/>
      <c r="AB30" s="225"/>
      <c r="AC30" s="227"/>
    </row>
    <row r="31" spans="1:29" s="206" customFormat="1" ht="30" customHeight="1" x14ac:dyDescent="0.3">
      <c r="A31" s="565"/>
      <c r="B31" s="571"/>
      <c r="C31" s="573"/>
      <c r="D31" s="573"/>
      <c r="E31" s="573"/>
      <c r="F31" s="583"/>
      <c r="G31" s="568"/>
      <c r="H31" s="224" t="s">
        <v>10</v>
      </c>
      <c r="I31" s="237"/>
      <c r="J31" s="231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26"/>
      <c r="X31" s="237"/>
      <c r="Y31" s="237"/>
      <c r="Z31" s="237"/>
      <c r="AA31" s="237"/>
      <c r="AB31" s="237"/>
      <c r="AC31" s="236"/>
    </row>
    <row r="32" spans="1:29" s="207" customFormat="1" ht="30" customHeight="1" x14ac:dyDescent="0.3">
      <c r="A32" s="564">
        <f t="shared" si="0"/>
        <v>13</v>
      </c>
      <c r="B32" s="570"/>
      <c r="C32" s="572"/>
      <c r="D32" s="572"/>
      <c r="E32" s="572"/>
      <c r="F32" s="582"/>
      <c r="G32" s="568"/>
      <c r="H32" s="224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6"/>
      <c r="X32" s="225"/>
      <c r="Y32" s="225"/>
      <c r="Z32" s="225"/>
      <c r="AA32" s="225"/>
      <c r="AB32" s="225"/>
      <c r="AC32" s="236"/>
    </row>
    <row r="33" spans="1:29" s="207" customFormat="1" ht="30" customHeight="1" x14ac:dyDescent="0.3">
      <c r="A33" s="565"/>
      <c r="B33" s="571"/>
      <c r="C33" s="573"/>
      <c r="D33" s="573"/>
      <c r="E33" s="573"/>
      <c r="F33" s="583"/>
      <c r="G33" s="568"/>
      <c r="H33" s="224"/>
      <c r="I33" s="237"/>
      <c r="J33" s="231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26"/>
      <c r="X33" s="237"/>
      <c r="Y33" s="237"/>
      <c r="Z33" s="237"/>
      <c r="AA33" s="237"/>
      <c r="AB33" s="237"/>
      <c r="AC33" s="236"/>
    </row>
    <row r="34" spans="1:29" s="208" customFormat="1" ht="30" customHeight="1" x14ac:dyDescent="0.3">
      <c r="A34" s="564">
        <f t="shared" si="0"/>
        <v>14</v>
      </c>
      <c r="B34" s="566"/>
      <c r="C34" s="568"/>
      <c r="D34" s="568"/>
      <c r="E34" s="568"/>
      <c r="F34" s="569"/>
      <c r="G34" s="568"/>
      <c r="H34" s="224" t="s">
        <v>6</v>
      </c>
      <c r="I34" s="237"/>
      <c r="J34" s="231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26"/>
      <c r="X34" s="237"/>
      <c r="Y34" s="237"/>
      <c r="Z34" s="237"/>
      <c r="AA34" s="237"/>
      <c r="AB34" s="237"/>
      <c r="AC34" s="236"/>
    </row>
    <row r="35" spans="1:29" s="208" customFormat="1" ht="30" customHeight="1" x14ac:dyDescent="0.3">
      <c r="A35" s="565"/>
      <c r="B35" s="566"/>
      <c r="C35" s="568"/>
      <c r="D35" s="568"/>
      <c r="E35" s="568"/>
      <c r="F35" s="569"/>
      <c r="G35" s="568"/>
      <c r="H35" s="224" t="s">
        <v>10</v>
      </c>
      <c r="I35" s="237"/>
      <c r="J35" s="231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26"/>
      <c r="X35" s="237"/>
      <c r="Y35" s="237"/>
      <c r="Z35" s="237"/>
      <c r="AA35" s="237"/>
      <c r="AB35" s="237"/>
      <c r="AC35" s="236"/>
    </row>
    <row r="36" spans="1:29" ht="37.5" customHeight="1" x14ac:dyDescent="0.3">
      <c r="A36" s="576"/>
      <c r="B36" s="572" t="s">
        <v>11</v>
      </c>
      <c r="C36" s="572"/>
      <c r="D36" s="572"/>
      <c r="E36" s="572"/>
      <c r="F36" s="574">
        <f>SUM(F8:F34)</f>
        <v>1539574930.4100001</v>
      </c>
      <c r="G36" s="572"/>
      <c r="H36" s="224" t="s">
        <v>6</v>
      </c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0" t="e">
        <f>W22+W24+W18+W16+#REF!+W26+W20+#REF!+W28+W31</f>
        <v>#REF!</v>
      </c>
      <c r="X36" s="238"/>
      <c r="Y36" s="238"/>
      <c r="Z36" s="238"/>
      <c r="AA36" s="238"/>
      <c r="AB36" s="238"/>
      <c r="AC36" s="233"/>
    </row>
    <row r="37" spans="1:29" ht="40.5" customHeight="1" x14ac:dyDescent="0.3">
      <c r="A37" s="577"/>
      <c r="B37" s="578"/>
      <c r="C37" s="573"/>
      <c r="D37" s="573"/>
      <c r="E37" s="573"/>
      <c r="F37" s="575"/>
      <c r="G37" s="573"/>
      <c r="H37" s="224" t="s">
        <v>10</v>
      </c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9" t="e">
        <f>W23+W25+W19+W17+#REF!+W27+W21+#REF!+W29+W31+W33+#REF!+W35</f>
        <v>#REF!</v>
      </c>
      <c r="X37" s="231"/>
      <c r="Y37" s="231"/>
      <c r="Z37" s="231"/>
      <c r="AA37" s="231"/>
      <c r="AB37" s="231"/>
      <c r="AC37" s="231"/>
    </row>
  </sheetData>
  <mergeCells count="116">
    <mergeCell ref="A20:A21"/>
    <mergeCell ref="A28:A29"/>
    <mergeCell ref="F20:F21"/>
    <mergeCell ref="F32:F33"/>
    <mergeCell ref="A32:A33"/>
    <mergeCell ref="B32:B33"/>
    <mergeCell ref="C32:C33"/>
    <mergeCell ref="D32:D33"/>
    <mergeCell ref="E32:E33"/>
    <mergeCell ref="B20:B21"/>
    <mergeCell ref="C28:C29"/>
    <mergeCell ref="B28:B29"/>
    <mergeCell ref="A30:A31"/>
    <mergeCell ref="B30:B31"/>
    <mergeCell ref="A26:A27"/>
    <mergeCell ref="B26:B27"/>
    <mergeCell ref="A22:A23"/>
    <mergeCell ref="A24:A25"/>
    <mergeCell ref="E24:E25"/>
    <mergeCell ref="F24:F25"/>
    <mergeCell ref="G28:G29"/>
    <mergeCell ref="F28:F29"/>
    <mergeCell ref="E28:E29"/>
    <mergeCell ref="D28:D29"/>
    <mergeCell ref="G32:G33"/>
    <mergeCell ref="C16:C17"/>
    <mergeCell ref="D16:D17"/>
    <mergeCell ref="E16:E17"/>
    <mergeCell ref="G16:G17"/>
    <mergeCell ref="G30:G31"/>
    <mergeCell ref="C30:C31"/>
    <mergeCell ref="D30:D31"/>
    <mergeCell ref="E30:E31"/>
    <mergeCell ref="F30:F31"/>
    <mergeCell ref="G20:G21"/>
    <mergeCell ref="E20:E21"/>
    <mergeCell ref="C20:C21"/>
    <mergeCell ref="D20:D21"/>
    <mergeCell ref="F26:F27"/>
    <mergeCell ref="E26:E27"/>
    <mergeCell ref="D26:D27"/>
    <mergeCell ref="C26:C27"/>
    <mergeCell ref="C24:C25"/>
    <mergeCell ref="D24:D25"/>
    <mergeCell ref="W5:Y5"/>
    <mergeCell ref="Z5:AC5"/>
    <mergeCell ref="K5:M5"/>
    <mergeCell ref="B5:D5"/>
    <mergeCell ref="E5:G5"/>
    <mergeCell ref="H5:H6"/>
    <mergeCell ref="I5:J5"/>
    <mergeCell ref="N5:O5"/>
    <mergeCell ref="B22:B23"/>
    <mergeCell ref="C22:C23"/>
    <mergeCell ref="P5:T5"/>
    <mergeCell ref="U5:V5"/>
    <mergeCell ref="D22:D23"/>
    <mergeCell ref="F16:F17"/>
    <mergeCell ref="G12:G13"/>
    <mergeCell ref="A1:I1"/>
    <mergeCell ref="A2:K2"/>
    <mergeCell ref="A3:H3"/>
    <mergeCell ref="A16:A17"/>
    <mergeCell ref="B16:B17"/>
    <mergeCell ref="E22:E23"/>
    <mergeCell ref="F22:F23"/>
    <mergeCell ref="G22:G23"/>
    <mergeCell ref="B24:B25"/>
    <mergeCell ref="G24:G25"/>
    <mergeCell ref="A18:A19"/>
    <mergeCell ref="B18:B19"/>
    <mergeCell ref="G18:G19"/>
    <mergeCell ref="C18:C19"/>
    <mergeCell ref="D18:D19"/>
    <mergeCell ref="E18:E19"/>
    <mergeCell ref="F18:F19"/>
    <mergeCell ref="A8:A9"/>
    <mergeCell ref="B8:B9"/>
    <mergeCell ref="C8:C9"/>
    <mergeCell ref="D8:D9"/>
    <mergeCell ref="E8:E9"/>
    <mergeCell ref="F8:F9"/>
    <mergeCell ref="G8:G9"/>
    <mergeCell ref="A34:A35"/>
    <mergeCell ref="B34:B35"/>
    <mergeCell ref="C34:C35"/>
    <mergeCell ref="D34:D35"/>
    <mergeCell ref="E34:E35"/>
    <mergeCell ref="F34:F35"/>
    <mergeCell ref="G34:G35"/>
    <mergeCell ref="F36:F37"/>
    <mergeCell ref="A36:A37"/>
    <mergeCell ref="B36:B37"/>
    <mergeCell ref="C36:C37"/>
    <mergeCell ref="D36:D37"/>
    <mergeCell ref="E36:E37"/>
    <mergeCell ref="G36:G37"/>
    <mergeCell ref="A14:A15"/>
    <mergeCell ref="B14:B15"/>
    <mergeCell ref="C14:C15"/>
    <mergeCell ref="D14:D15"/>
    <mergeCell ref="E14:E15"/>
    <mergeCell ref="F14:F15"/>
    <mergeCell ref="G14:G15"/>
    <mergeCell ref="A10:A11"/>
    <mergeCell ref="B10:B11"/>
    <mergeCell ref="C10:C11"/>
    <mergeCell ref="D10:D11"/>
    <mergeCell ref="E10:E11"/>
    <mergeCell ref="F10:F11"/>
    <mergeCell ref="A12:A13"/>
    <mergeCell ref="B12:B13"/>
    <mergeCell ref="C12:C13"/>
    <mergeCell ref="D12:D13"/>
    <mergeCell ref="E12:E13"/>
    <mergeCell ref="F12:F13"/>
  </mergeCells>
  <phoneticPr fontId="28" type="noConversion"/>
  <printOptions horizontalCentered="1"/>
  <pageMargins left="0" right="0" top="0.74803149606299213" bottom="0.23622047244094491" header="0.31496062992125984" footer="0.31496062992125984"/>
  <pageSetup paperSize="8" scale="3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2"/>
  <sheetViews>
    <sheetView view="pageBreakPreview" zoomScale="80" zoomScaleNormal="100" zoomScaleSheetLayoutView="80" workbookViewId="0">
      <pane xSplit="11" ySplit="8" topLeftCell="L20" activePane="bottomRight" state="frozen"/>
      <selection pane="topRight" activeCell="L1" sqref="L1"/>
      <selection pane="bottomLeft" activeCell="A9" sqref="A9"/>
      <selection pane="bottomRight" activeCell="B7" sqref="B7:C8"/>
    </sheetView>
  </sheetViews>
  <sheetFormatPr defaultRowHeight="15" x14ac:dyDescent="0.25"/>
  <cols>
    <col min="3" max="3" width="28.140625" customWidth="1"/>
    <col min="5" max="5" width="25.42578125" customWidth="1"/>
    <col min="6" max="6" width="6.7109375" customWidth="1"/>
    <col min="7" max="7" width="7.5703125" customWidth="1"/>
    <col min="8" max="8" width="23.28515625" customWidth="1"/>
    <col min="9" max="9" width="15.42578125" customWidth="1"/>
    <col min="10" max="10" width="14.5703125" customWidth="1"/>
    <col min="11" max="11" width="10.5703125" customWidth="1"/>
    <col min="12" max="12" width="11.140625" customWidth="1"/>
    <col min="13" max="13" width="10.5703125" customWidth="1"/>
    <col min="14" max="14" width="17.140625" customWidth="1"/>
    <col min="15" max="15" width="19.140625" customWidth="1"/>
    <col min="16" max="16" width="19.28515625" customWidth="1"/>
    <col min="17" max="17" width="18" customWidth="1"/>
    <col min="18" max="18" width="18.85546875" customWidth="1"/>
    <col min="19" max="19" width="20.42578125" customWidth="1"/>
    <col min="20" max="20" width="18.140625" customWidth="1"/>
    <col min="21" max="21" width="11.28515625" customWidth="1"/>
    <col min="22" max="22" width="17.5703125" customWidth="1"/>
    <col min="23" max="23" width="17.28515625" customWidth="1"/>
    <col min="24" max="24" width="19.85546875" customWidth="1"/>
    <col min="25" max="25" width="20" customWidth="1"/>
    <col min="26" max="26" width="17.7109375" customWidth="1"/>
    <col min="27" max="27" width="18.5703125" customWidth="1"/>
    <col min="28" max="28" width="18.85546875" customWidth="1"/>
    <col min="262" max="262" width="14.7109375" customWidth="1"/>
    <col min="264" max="264" width="19.85546875" customWidth="1"/>
    <col min="265" max="265" width="4.7109375" customWidth="1"/>
    <col min="266" max="266" width="5.7109375" customWidth="1"/>
    <col min="267" max="267" width="18.42578125" customWidth="1"/>
    <col min="268" max="268" width="13" customWidth="1"/>
    <col min="269" max="269" width="14.5703125" customWidth="1"/>
    <col min="270" max="270" width="10.5703125" customWidth="1"/>
    <col min="271" max="271" width="11.140625" customWidth="1"/>
    <col min="272" max="272" width="10.5703125" customWidth="1"/>
    <col min="273" max="273" width="15.42578125" customWidth="1"/>
    <col min="274" max="274" width="19.140625" customWidth="1"/>
    <col min="275" max="275" width="18.140625" customWidth="1"/>
    <col min="276" max="276" width="18" customWidth="1"/>
    <col min="277" max="277" width="18.85546875" customWidth="1"/>
    <col min="278" max="278" width="18.140625" customWidth="1"/>
    <col min="279" max="279" width="11.28515625" customWidth="1"/>
    <col min="280" max="280" width="19.85546875" customWidth="1"/>
    <col min="281" max="281" width="15.5703125" customWidth="1"/>
    <col min="282" max="282" width="17.7109375" customWidth="1"/>
    <col min="283" max="283" width="18.5703125" customWidth="1"/>
    <col min="284" max="284" width="18.85546875" customWidth="1"/>
    <col min="518" max="518" width="14.7109375" customWidth="1"/>
    <col min="520" max="520" width="19.85546875" customWidth="1"/>
    <col min="521" max="521" width="4.7109375" customWidth="1"/>
    <col min="522" max="522" width="5.7109375" customWidth="1"/>
    <col min="523" max="523" width="18.42578125" customWidth="1"/>
    <col min="524" max="524" width="13" customWidth="1"/>
    <col min="525" max="525" width="14.5703125" customWidth="1"/>
    <col min="526" max="526" width="10.5703125" customWidth="1"/>
    <col min="527" max="527" width="11.140625" customWidth="1"/>
    <col min="528" max="528" width="10.5703125" customWidth="1"/>
    <col min="529" max="529" width="15.42578125" customWidth="1"/>
    <col min="530" max="530" width="19.140625" customWidth="1"/>
    <col min="531" max="531" width="18.140625" customWidth="1"/>
    <col min="532" max="532" width="18" customWidth="1"/>
    <col min="533" max="533" width="18.85546875" customWidth="1"/>
    <col min="534" max="534" width="18.140625" customWidth="1"/>
    <col min="535" max="535" width="11.28515625" customWidth="1"/>
    <col min="536" max="536" width="19.85546875" customWidth="1"/>
    <col min="537" max="537" width="15.5703125" customWidth="1"/>
    <col min="538" max="538" width="17.7109375" customWidth="1"/>
    <col min="539" max="539" width="18.5703125" customWidth="1"/>
    <col min="540" max="540" width="18.85546875" customWidth="1"/>
    <col min="774" max="774" width="14.7109375" customWidth="1"/>
    <col min="776" max="776" width="19.85546875" customWidth="1"/>
    <col min="777" max="777" width="4.7109375" customWidth="1"/>
    <col min="778" max="778" width="5.7109375" customWidth="1"/>
    <col min="779" max="779" width="18.42578125" customWidth="1"/>
    <col min="780" max="780" width="13" customWidth="1"/>
    <col min="781" max="781" width="14.5703125" customWidth="1"/>
    <col min="782" max="782" width="10.5703125" customWidth="1"/>
    <col min="783" max="783" width="11.140625" customWidth="1"/>
    <col min="784" max="784" width="10.5703125" customWidth="1"/>
    <col min="785" max="785" width="15.42578125" customWidth="1"/>
    <col min="786" max="786" width="19.140625" customWidth="1"/>
    <col min="787" max="787" width="18.140625" customWidth="1"/>
    <col min="788" max="788" width="18" customWidth="1"/>
    <col min="789" max="789" width="18.85546875" customWidth="1"/>
    <col min="790" max="790" width="18.140625" customWidth="1"/>
    <col min="791" max="791" width="11.28515625" customWidth="1"/>
    <col min="792" max="792" width="19.85546875" customWidth="1"/>
    <col min="793" max="793" width="15.5703125" customWidth="1"/>
    <col min="794" max="794" width="17.7109375" customWidth="1"/>
    <col min="795" max="795" width="18.5703125" customWidth="1"/>
    <col min="796" max="796" width="18.85546875" customWidth="1"/>
    <col min="1030" max="1030" width="14.7109375" customWidth="1"/>
    <col min="1032" max="1032" width="19.85546875" customWidth="1"/>
    <col min="1033" max="1033" width="4.7109375" customWidth="1"/>
    <col min="1034" max="1034" width="5.7109375" customWidth="1"/>
    <col min="1035" max="1035" width="18.42578125" customWidth="1"/>
    <col min="1036" max="1036" width="13" customWidth="1"/>
    <col min="1037" max="1037" width="14.5703125" customWidth="1"/>
    <col min="1038" max="1038" width="10.5703125" customWidth="1"/>
    <col min="1039" max="1039" width="11.140625" customWidth="1"/>
    <col min="1040" max="1040" width="10.5703125" customWidth="1"/>
    <col min="1041" max="1041" width="15.42578125" customWidth="1"/>
    <col min="1042" max="1042" width="19.140625" customWidth="1"/>
    <col min="1043" max="1043" width="18.140625" customWidth="1"/>
    <col min="1044" max="1044" width="18" customWidth="1"/>
    <col min="1045" max="1045" width="18.85546875" customWidth="1"/>
    <col min="1046" max="1046" width="18.140625" customWidth="1"/>
    <col min="1047" max="1047" width="11.28515625" customWidth="1"/>
    <col min="1048" max="1048" width="19.85546875" customWidth="1"/>
    <col min="1049" max="1049" width="15.5703125" customWidth="1"/>
    <col min="1050" max="1050" width="17.7109375" customWidth="1"/>
    <col min="1051" max="1051" width="18.5703125" customWidth="1"/>
    <col min="1052" max="1052" width="18.85546875" customWidth="1"/>
    <col min="1286" max="1286" width="14.7109375" customWidth="1"/>
    <col min="1288" max="1288" width="19.85546875" customWidth="1"/>
    <col min="1289" max="1289" width="4.7109375" customWidth="1"/>
    <col min="1290" max="1290" width="5.7109375" customWidth="1"/>
    <col min="1291" max="1291" width="18.42578125" customWidth="1"/>
    <col min="1292" max="1292" width="13" customWidth="1"/>
    <col min="1293" max="1293" width="14.5703125" customWidth="1"/>
    <col min="1294" max="1294" width="10.5703125" customWidth="1"/>
    <col min="1295" max="1295" width="11.140625" customWidth="1"/>
    <col min="1296" max="1296" width="10.5703125" customWidth="1"/>
    <col min="1297" max="1297" width="15.42578125" customWidth="1"/>
    <col min="1298" max="1298" width="19.140625" customWidth="1"/>
    <col min="1299" max="1299" width="18.140625" customWidth="1"/>
    <col min="1300" max="1300" width="18" customWidth="1"/>
    <col min="1301" max="1301" width="18.85546875" customWidth="1"/>
    <col min="1302" max="1302" width="18.140625" customWidth="1"/>
    <col min="1303" max="1303" width="11.28515625" customWidth="1"/>
    <col min="1304" max="1304" width="19.85546875" customWidth="1"/>
    <col min="1305" max="1305" width="15.5703125" customWidth="1"/>
    <col min="1306" max="1306" width="17.7109375" customWidth="1"/>
    <col min="1307" max="1307" width="18.5703125" customWidth="1"/>
    <col min="1308" max="1308" width="18.85546875" customWidth="1"/>
    <col min="1542" max="1542" width="14.7109375" customWidth="1"/>
    <col min="1544" max="1544" width="19.85546875" customWidth="1"/>
    <col min="1545" max="1545" width="4.7109375" customWidth="1"/>
    <col min="1546" max="1546" width="5.7109375" customWidth="1"/>
    <col min="1547" max="1547" width="18.42578125" customWidth="1"/>
    <col min="1548" max="1548" width="13" customWidth="1"/>
    <col min="1549" max="1549" width="14.5703125" customWidth="1"/>
    <col min="1550" max="1550" width="10.5703125" customWidth="1"/>
    <col min="1551" max="1551" width="11.140625" customWidth="1"/>
    <col min="1552" max="1552" width="10.5703125" customWidth="1"/>
    <col min="1553" max="1553" width="15.42578125" customWidth="1"/>
    <col min="1554" max="1554" width="19.140625" customWidth="1"/>
    <col min="1555" max="1555" width="18.140625" customWidth="1"/>
    <col min="1556" max="1556" width="18" customWidth="1"/>
    <col min="1557" max="1557" width="18.85546875" customWidth="1"/>
    <col min="1558" max="1558" width="18.140625" customWidth="1"/>
    <col min="1559" max="1559" width="11.28515625" customWidth="1"/>
    <col min="1560" max="1560" width="19.85546875" customWidth="1"/>
    <col min="1561" max="1561" width="15.5703125" customWidth="1"/>
    <col min="1562" max="1562" width="17.7109375" customWidth="1"/>
    <col min="1563" max="1563" width="18.5703125" customWidth="1"/>
    <col min="1564" max="1564" width="18.85546875" customWidth="1"/>
    <col min="1798" max="1798" width="14.7109375" customWidth="1"/>
    <col min="1800" max="1800" width="19.85546875" customWidth="1"/>
    <col min="1801" max="1801" width="4.7109375" customWidth="1"/>
    <col min="1802" max="1802" width="5.7109375" customWidth="1"/>
    <col min="1803" max="1803" width="18.42578125" customWidth="1"/>
    <col min="1804" max="1804" width="13" customWidth="1"/>
    <col min="1805" max="1805" width="14.5703125" customWidth="1"/>
    <col min="1806" max="1806" width="10.5703125" customWidth="1"/>
    <col min="1807" max="1807" width="11.140625" customWidth="1"/>
    <col min="1808" max="1808" width="10.5703125" customWidth="1"/>
    <col min="1809" max="1809" width="15.42578125" customWidth="1"/>
    <col min="1810" max="1810" width="19.140625" customWidth="1"/>
    <col min="1811" max="1811" width="18.140625" customWidth="1"/>
    <col min="1812" max="1812" width="18" customWidth="1"/>
    <col min="1813" max="1813" width="18.85546875" customWidth="1"/>
    <col min="1814" max="1814" width="18.140625" customWidth="1"/>
    <col min="1815" max="1815" width="11.28515625" customWidth="1"/>
    <col min="1816" max="1816" width="19.85546875" customWidth="1"/>
    <col min="1817" max="1817" width="15.5703125" customWidth="1"/>
    <col min="1818" max="1818" width="17.7109375" customWidth="1"/>
    <col min="1819" max="1819" width="18.5703125" customWidth="1"/>
    <col min="1820" max="1820" width="18.85546875" customWidth="1"/>
    <col min="2054" max="2054" width="14.7109375" customWidth="1"/>
    <col min="2056" max="2056" width="19.85546875" customWidth="1"/>
    <col min="2057" max="2057" width="4.7109375" customWidth="1"/>
    <col min="2058" max="2058" width="5.7109375" customWidth="1"/>
    <col min="2059" max="2059" width="18.42578125" customWidth="1"/>
    <col min="2060" max="2060" width="13" customWidth="1"/>
    <col min="2061" max="2061" width="14.5703125" customWidth="1"/>
    <col min="2062" max="2062" width="10.5703125" customWidth="1"/>
    <col min="2063" max="2063" width="11.140625" customWidth="1"/>
    <col min="2064" max="2064" width="10.5703125" customWidth="1"/>
    <col min="2065" max="2065" width="15.42578125" customWidth="1"/>
    <col min="2066" max="2066" width="19.140625" customWidth="1"/>
    <col min="2067" max="2067" width="18.140625" customWidth="1"/>
    <col min="2068" max="2068" width="18" customWidth="1"/>
    <col min="2069" max="2069" width="18.85546875" customWidth="1"/>
    <col min="2070" max="2070" width="18.140625" customWidth="1"/>
    <col min="2071" max="2071" width="11.28515625" customWidth="1"/>
    <col min="2072" max="2072" width="19.85546875" customWidth="1"/>
    <col min="2073" max="2073" width="15.5703125" customWidth="1"/>
    <col min="2074" max="2074" width="17.7109375" customWidth="1"/>
    <col min="2075" max="2075" width="18.5703125" customWidth="1"/>
    <col min="2076" max="2076" width="18.85546875" customWidth="1"/>
    <col min="2310" max="2310" width="14.7109375" customWidth="1"/>
    <col min="2312" max="2312" width="19.85546875" customWidth="1"/>
    <col min="2313" max="2313" width="4.7109375" customWidth="1"/>
    <col min="2314" max="2314" width="5.7109375" customWidth="1"/>
    <col min="2315" max="2315" width="18.42578125" customWidth="1"/>
    <col min="2316" max="2316" width="13" customWidth="1"/>
    <col min="2317" max="2317" width="14.5703125" customWidth="1"/>
    <col min="2318" max="2318" width="10.5703125" customWidth="1"/>
    <col min="2319" max="2319" width="11.140625" customWidth="1"/>
    <col min="2320" max="2320" width="10.5703125" customWidth="1"/>
    <col min="2321" max="2321" width="15.42578125" customWidth="1"/>
    <col min="2322" max="2322" width="19.140625" customWidth="1"/>
    <col min="2323" max="2323" width="18.140625" customWidth="1"/>
    <col min="2324" max="2324" width="18" customWidth="1"/>
    <col min="2325" max="2325" width="18.85546875" customWidth="1"/>
    <col min="2326" max="2326" width="18.140625" customWidth="1"/>
    <col min="2327" max="2327" width="11.28515625" customWidth="1"/>
    <col min="2328" max="2328" width="19.85546875" customWidth="1"/>
    <col min="2329" max="2329" width="15.5703125" customWidth="1"/>
    <col min="2330" max="2330" width="17.7109375" customWidth="1"/>
    <col min="2331" max="2331" width="18.5703125" customWidth="1"/>
    <col min="2332" max="2332" width="18.85546875" customWidth="1"/>
    <col min="2566" max="2566" width="14.7109375" customWidth="1"/>
    <col min="2568" max="2568" width="19.85546875" customWidth="1"/>
    <col min="2569" max="2569" width="4.7109375" customWidth="1"/>
    <col min="2570" max="2570" width="5.7109375" customWidth="1"/>
    <col min="2571" max="2571" width="18.42578125" customWidth="1"/>
    <col min="2572" max="2572" width="13" customWidth="1"/>
    <col min="2573" max="2573" width="14.5703125" customWidth="1"/>
    <col min="2574" max="2574" width="10.5703125" customWidth="1"/>
    <col min="2575" max="2575" width="11.140625" customWidth="1"/>
    <col min="2576" max="2576" width="10.5703125" customWidth="1"/>
    <col min="2577" max="2577" width="15.42578125" customWidth="1"/>
    <col min="2578" max="2578" width="19.140625" customWidth="1"/>
    <col min="2579" max="2579" width="18.140625" customWidth="1"/>
    <col min="2580" max="2580" width="18" customWidth="1"/>
    <col min="2581" max="2581" width="18.85546875" customWidth="1"/>
    <col min="2582" max="2582" width="18.140625" customWidth="1"/>
    <col min="2583" max="2583" width="11.28515625" customWidth="1"/>
    <col min="2584" max="2584" width="19.85546875" customWidth="1"/>
    <col min="2585" max="2585" width="15.5703125" customWidth="1"/>
    <col min="2586" max="2586" width="17.7109375" customWidth="1"/>
    <col min="2587" max="2587" width="18.5703125" customWidth="1"/>
    <col min="2588" max="2588" width="18.85546875" customWidth="1"/>
    <col min="2822" max="2822" width="14.7109375" customWidth="1"/>
    <col min="2824" max="2824" width="19.85546875" customWidth="1"/>
    <col min="2825" max="2825" width="4.7109375" customWidth="1"/>
    <col min="2826" max="2826" width="5.7109375" customWidth="1"/>
    <col min="2827" max="2827" width="18.42578125" customWidth="1"/>
    <col min="2828" max="2828" width="13" customWidth="1"/>
    <col min="2829" max="2829" width="14.5703125" customWidth="1"/>
    <col min="2830" max="2830" width="10.5703125" customWidth="1"/>
    <col min="2831" max="2831" width="11.140625" customWidth="1"/>
    <col min="2832" max="2832" width="10.5703125" customWidth="1"/>
    <col min="2833" max="2833" width="15.42578125" customWidth="1"/>
    <col min="2834" max="2834" width="19.140625" customWidth="1"/>
    <col min="2835" max="2835" width="18.140625" customWidth="1"/>
    <col min="2836" max="2836" width="18" customWidth="1"/>
    <col min="2837" max="2837" width="18.85546875" customWidth="1"/>
    <col min="2838" max="2838" width="18.140625" customWidth="1"/>
    <col min="2839" max="2839" width="11.28515625" customWidth="1"/>
    <col min="2840" max="2840" width="19.85546875" customWidth="1"/>
    <col min="2841" max="2841" width="15.5703125" customWidth="1"/>
    <col min="2842" max="2842" width="17.7109375" customWidth="1"/>
    <col min="2843" max="2843" width="18.5703125" customWidth="1"/>
    <col min="2844" max="2844" width="18.85546875" customWidth="1"/>
    <col min="3078" max="3078" width="14.7109375" customWidth="1"/>
    <col min="3080" max="3080" width="19.85546875" customWidth="1"/>
    <col min="3081" max="3081" width="4.7109375" customWidth="1"/>
    <col min="3082" max="3082" width="5.7109375" customWidth="1"/>
    <col min="3083" max="3083" width="18.42578125" customWidth="1"/>
    <col min="3084" max="3084" width="13" customWidth="1"/>
    <col min="3085" max="3085" width="14.5703125" customWidth="1"/>
    <col min="3086" max="3086" width="10.5703125" customWidth="1"/>
    <col min="3087" max="3087" width="11.140625" customWidth="1"/>
    <col min="3088" max="3088" width="10.5703125" customWidth="1"/>
    <col min="3089" max="3089" width="15.42578125" customWidth="1"/>
    <col min="3090" max="3090" width="19.140625" customWidth="1"/>
    <col min="3091" max="3091" width="18.140625" customWidth="1"/>
    <col min="3092" max="3092" width="18" customWidth="1"/>
    <col min="3093" max="3093" width="18.85546875" customWidth="1"/>
    <col min="3094" max="3094" width="18.140625" customWidth="1"/>
    <col min="3095" max="3095" width="11.28515625" customWidth="1"/>
    <col min="3096" max="3096" width="19.85546875" customWidth="1"/>
    <col min="3097" max="3097" width="15.5703125" customWidth="1"/>
    <col min="3098" max="3098" width="17.7109375" customWidth="1"/>
    <col min="3099" max="3099" width="18.5703125" customWidth="1"/>
    <col min="3100" max="3100" width="18.85546875" customWidth="1"/>
    <col min="3334" max="3334" width="14.7109375" customWidth="1"/>
    <col min="3336" max="3336" width="19.85546875" customWidth="1"/>
    <col min="3337" max="3337" width="4.7109375" customWidth="1"/>
    <col min="3338" max="3338" width="5.7109375" customWidth="1"/>
    <col min="3339" max="3339" width="18.42578125" customWidth="1"/>
    <col min="3340" max="3340" width="13" customWidth="1"/>
    <col min="3341" max="3341" width="14.5703125" customWidth="1"/>
    <col min="3342" max="3342" width="10.5703125" customWidth="1"/>
    <col min="3343" max="3343" width="11.140625" customWidth="1"/>
    <col min="3344" max="3344" width="10.5703125" customWidth="1"/>
    <col min="3345" max="3345" width="15.42578125" customWidth="1"/>
    <col min="3346" max="3346" width="19.140625" customWidth="1"/>
    <col min="3347" max="3347" width="18.140625" customWidth="1"/>
    <col min="3348" max="3348" width="18" customWidth="1"/>
    <col min="3349" max="3349" width="18.85546875" customWidth="1"/>
    <col min="3350" max="3350" width="18.140625" customWidth="1"/>
    <col min="3351" max="3351" width="11.28515625" customWidth="1"/>
    <col min="3352" max="3352" width="19.85546875" customWidth="1"/>
    <col min="3353" max="3353" width="15.5703125" customWidth="1"/>
    <col min="3354" max="3354" width="17.7109375" customWidth="1"/>
    <col min="3355" max="3355" width="18.5703125" customWidth="1"/>
    <col min="3356" max="3356" width="18.85546875" customWidth="1"/>
    <col min="3590" max="3590" width="14.7109375" customWidth="1"/>
    <col min="3592" max="3592" width="19.85546875" customWidth="1"/>
    <col min="3593" max="3593" width="4.7109375" customWidth="1"/>
    <col min="3594" max="3594" width="5.7109375" customWidth="1"/>
    <col min="3595" max="3595" width="18.42578125" customWidth="1"/>
    <col min="3596" max="3596" width="13" customWidth="1"/>
    <col min="3597" max="3597" width="14.5703125" customWidth="1"/>
    <col min="3598" max="3598" width="10.5703125" customWidth="1"/>
    <col min="3599" max="3599" width="11.140625" customWidth="1"/>
    <col min="3600" max="3600" width="10.5703125" customWidth="1"/>
    <col min="3601" max="3601" width="15.42578125" customWidth="1"/>
    <col min="3602" max="3602" width="19.140625" customWidth="1"/>
    <col min="3603" max="3603" width="18.140625" customWidth="1"/>
    <col min="3604" max="3604" width="18" customWidth="1"/>
    <col min="3605" max="3605" width="18.85546875" customWidth="1"/>
    <col min="3606" max="3606" width="18.140625" customWidth="1"/>
    <col min="3607" max="3607" width="11.28515625" customWidth="1"/>
    <col min="3608" max="3608" width="19.85546875" customWidth="1"/>
    <col min="3609" max="3609" width="15.5703125" customWidth="1"/>
    <col min="3610" max="3610" width="17.7109375" customWidth="1"/>
    <col min="3611" max="3611" width="18.5703125" customWidth="1"/>
    <col min="3612" max="3612" width="18.85546875" customWidth="1"/>
    <col min="3846" max="3846" width="14.7109375" customWidth="1"/>
    <col min="3848" max="3848" width="19.85546875" customWidth="1"/>
    <col min="3849" max="3849" width="4.7109375" customWidth="1"/>
    <col min="3850" max="3850" width="5.7109375" customWidth="1"/>
    <col min="3851" max="3851" width="18.42578125" customWidth="1"/>
    <col min="3852" max="3852" width="13" customWidth="1"/>
    <col min="3853" max="3853" width="14.5703125" customWidth="1"/>
    <col min="3854" max="3854" width="10.5703125" customWidth="1"/>
    <col min="3855" max="3855" width="11.140625" customWidth="1"/>
    <col min="3856" max="3856" width="10.5703125" customWidth="1"/>
    <col min="3857" max="3857" width="15.42578125" customWidth="1"/>
    <col min="3858" max="3858" width="19.140625" customWidth="1"/>
    <col min="3859" max="3859" width="18.140625" customWidth="1"/>
    <col min="3860" max="3860" width="18" customWidth="1"/>
    <col min="3861" max="3861" width="18.85546875" customWidth="1"/>
    <col min="3862" max="3862" width="18.140625" customWidth="1"/>
    <col min="3863" max="3863" width="11.28515625" customWidth="1"/>
    <col min="3864" max="3864" width="19.85546875" customWidth="1"/>
    <col min="3865" max="3865" width="15.5703125" customWidth="1"/>
    <col min="3866" max="3866" width="17.7109375" customWidth="1"/>
    <col min="3867" max="3867" width="18.5703125" customWidth="1"/>
    <col min="3868" max="3868" width="18.85546875" customWidth="1"/>
    <col min="4102" max="4102" width="14.7109375" customWidth="1"/>
    <col min="4104" max="4104" width="19.85546875" customWidth="1"/>
    <col min="4105" max="4105" width="4.7109375" customWidth="1"/>
    <col min="4106" max="4106" width="5.7109375" customWidth="1"/>
    <col min="4107" max="4107" width="18.42578125" customWidth="1"/>
    <col min="4108" max="4108" width="13" customWidth="1"/>
    <col min="4109" max="4109" width="14.5703125" customWidth="1"/>
    <col min="4110" max="4110" width="10.5703125" customWidth="1"/>
    <col min="4111" max="4111" width="11.140625" customWidth="1"/>
    <col min="4112" max="4112" width="10.5703125" customWidth="1"/>
    <col min="4113" max="4113" width="15.42578125" customWidth="1"/>
    <col min="4114" max="4114" width="19.140625" customWidth="1"/>
    <col min="4115" max="4115" width="18.140625" customWidth="1"/>
    <col min="4116" max="4116" width="18" customWidth="1"/>
    <col min="4117" max="4117" width="18.85546875" customWidth="1"/>
    <col min="4118" max="4118" width="18.140625" customWidth="1"/>
    <col min="4119" max="4119" width="11.28515625" customWidth="1"/>
    <col min="4120" max="4120" width="19.85546875" customWidth="1"/>
    <col min="4121" max="4121" width="15.5703125" customWidth="1"/>
    <col min="4122" max="4122" width="17.7109375" customWidth="1"/>
    <col min="4123" max="4123" width="18.5703125" customWidth="1"/>
    <col min="4124" max="4124" width="18.85546875" customWidth="1"/>
    <col min="4358" max="4358" width="14.7109375" customWidth="1"/>
    <col min="4360" max="4360" width="19.85546875" customWidth="1"/>
    <col min="4361" max="4361" width="4.7109375" customWidth="1"/>
    <col min="4362" max="4362" width="5.7109375" customWidth="1"/>
    <col min="4363" max="4363" width="18.42578125" customWidth="1"/>
    <col min="4364" max="4364" width="13" customWidth="1"/>
    <col min="4365" max="4365" width="14.5703125" customWidth="1"/>
    <col min="4366" max="4366" width="10.5703125" customWidth="1"/>
    <col min="4367" max="4367" width="11.140625" customWidth="1"/>
    <col min="4368" max="4368" width="10.5703125" customWidth="1"/>
    <col min="4369" max="4369" width="15.42578125" customWidth="1"/>
    <col min="4370" max="4370" width="19.140625" customWidth="1"/>
    <col min="4371" max="4371" width="18.140625" customWidth="1"/>
    <col min="4372" max="4372" width="18" customWidth="1"/>
    <col min="4373" max="4373" width="18.85546875" customWidth="1"/>
    <col min="4374" max="4374" width="18.140625" customWidth="1"/>
    <col min="4375" max="4375" width="11.28515625" customWidth="1"/>
    <col min="4376" max="4376" width="19.85546875" customWidth="1"/>
    <col min="4377" max="4377" width="15.5703125" customWidth="1"/>
    <col min="4378" max="4378" width="17.7109375" customWidth="1"/>
    <col min="4379" max="4379" width="18.5703125" customWidth="1"/>
    <col min="4380" max="4380" width="18.85546875" customWidth="1"/>
    <col min="4614" max="4614" width="14.7109375" customWidth="1"/>
    <col min="4616" max="4616" width="19.85546875" customWidth="1"/>
    <col min="4617" max="4617" width="4.7109375" customWidth="1"/>
    <col min="4618" max="4618" width="5.7109375" customWidth="1"/>
    <col min="4619" max="4619" width="18.42578125" customWidth="1"/>
    <col min="4620" max="4620" width="13" customWidth="1"/>
    <col min="4621" max="4621" width="14.5703125" customWidth="1"/>
    <col min="4622" max="4622" width="10.5703125" customWidth="1"/>
    <col min="4623" max="4623" width="11.140625" customWidth="1"/>
    <col min="4624" max="4624" width="10.5703125" customWidth="1"/>
    <col min="4625" max="4625" width="15.42578125" customWidth="1"/>
    <col min="4626" max="4626" width="19.140625" customWidth="1"/>
    <col min="4627" max="4627" width="18.140625" customWidth="1"/>
    <col min="4628" max="4628" width="18" customWidth="1"/>
    <col min="4629" max="4629" width="18.85546875" customWidth="1"/>
    <col min="4630" max="4630" width="18.140625" customWidth="1"/>
    <col min="4631" max="4631" width="11.28515625" customWidth="1"/>
    <col min="4632" max="4632" width="19.85546875" customWidth="1"/>
    <col min="4633" max="4633" width="15.5703125" customWidth="1"/>
    <col min="4634" max="4634" width="17.7109375" customWidth="1"/>
    <col min="4635" max="4635" width="18.5703125" customWidth="1"/>
    <col min="4636" max="4636" width="18.85546875" customWidth="1"/>
    <col min="4870" max="4870" width="14.7109375" customWidth="1"/>
    <col min="4872" max="4872" width="19.85546875" customWidth="1"/>
    <col min="4873" max="4873" width="4.7109375" customWidth="1"/>
    <col min="4874" max="4874" width="5.7109375" customWidth="1"/>
    <col min="4875" max="4875" width="18.42578125" customWidth="1"/>
    <col min="4876" max="4876" width="13" customWidth="1"/>
    <col min="4877" max="4877" width="14.5703125" customWidth="1"/>
    <col min="4878" max="4878" width="10.5703125" customWidth="1"/>
    <col min="4879" max="4879" width="11.140625" customWidth="1"/>
    <col min="4880" max="4880" width="10.5703125" customWidth="1"/>
    <col min="4881" max="4881" width="15.42578125" customWidth="1"/>
    <col min="4882" max="4882" width="19.140625" customWidth="1"/>
    <col min="4883" max="4883" width="18.140625" customWidth="1"/>
    <col min="4884" max="4884" width="18" customWidth="1"/>
    <col min="4885" max="4885" width="18.85546875" customWidth="1"/>
    <col min="4886" max="4886" width="18.140625" customWidth="1"/>
    <col min="4887" max="4887" width="11.28515625" customWidth="1"/>
    <col min="4888" max="4888" width="19.85546875" customWidth="1"/>
    <col min="4889" max="4889" width="15.5703125" customWidth="1"/>
    <col min="4890" max="4890" width="17.7109375" customWidth="1"/>
    <col min="4891" max="4891" width="18.5703125" customWidth="1"/>
    <col min="4892" max="4892" width="18.85546875" customWidth="1"/>
    <col min="5126" max="5126" width="14.7109375" customWidth="1"/>
    <col min="5128" max="5128" width="19.85546875" customWidth="1"/>
    <col min="5129" max="5129" width="4.7109375" customWidth="1"/>
    <col min="5130" max="5130" width="5.7109375" customWidth="1"/>
    <col min="5131" max="5131" width="18.42578125" customWidth="1"/>
    <col min="5132" max="5132" width="13" customWidth="1"/>
    <col min="5133" max="5133" width="14.5703125" customWidth="1"/>
    <col min="5134" max="5134" width="10.5703125" customWidth="1"/>
    <col min="5135" max="5135" width="11.140625" customWidth="1"/>
    <col min="5136" max="5136" width="10.5703125" customWidth="1"/>
    <col min="5137" max="5137" width="15.42578125" customWidth="1"/>
    <col min="5138" max="5138" width="19.140625" customWidth="1"/>
    <col min="5139" max="5139" width="18.140625" customWidth="1"/>
    <col min="5140" max="5140" width="18" customWidth="1"/>
    <col min="5141" max="5141" width="18.85546875" customWidth="1"/>
    <col min="5142" max="5142" width="18.140625" customWidth="1"/>
    <col min="5143" max="5143" width="11.28515625" customWidth="1"/>
    <col min="5144" max="5144" width="19.85546875" customWidth="1"/>
    <col min="5145" max="5145" width="15.5703125" customWidth="1"/>
    <col min="5146" max="5146" width="17.7109375" customWidth="1"/>
    <col min="5147" max="5147" width="18.5703125" customWidth="1"/>
    <col min="5148" max="5148" width="18.85546875" customWidth="1"/>
    <col min="5382" max="5382" width="14.7109375" customWidth="1"/>
    <col min="5384" max="5384" width="19.85546875" customWidth="1"/>
    <col min="5385" max="5385" width="4.7109375" customWidth="1"/>
    <col min="5386" max="5386" width="5.7109375" customWidth="1"/>
    <col min="5387" max="5387" width="18.42578125" customWidth="1"/>
    <col min="5388" max="5388" width="13" customWidth="1"/>
    <col min="5389" max="5389" width="14.5703125" customWidth="1"/>
    <col min="5390" max="5390" width="10.5703125" customWidth="1"/>
    <col min="5391" max="5391" width="11.140625" customWidth="1"/>
    <col min="5392" max="5392" width="10.5703125" customWidth="1"/>
    <col min="5393" max="5393" width="15.42578125" customWidth="1"/>
    <col min="5394" max="5394" width="19.140625" customWidth="1"/>
    <col min="5395" max="5395" width="18.140625" customWidth="1"/>
    <col min="5396" max="5396" width="18" customWidth="1"/>
    <col min="5397" max="5397" width="18.85546875" customWidth="1"/>
    <col min="5398" max="5398" width="18.140625" customWidth="1"/>
    <col min="5399" max="5399" width="11.28515625" customWidth="1"/>
    <col min="5400" max="5400" width="19.85546875" customWidth="1"/>
    <col min="5401" max="5401" width="15.5703125" customWidth="1"/>
    <col min="5402" max="5402" width="17.7109375" customWidth="1"/>
    <col min="5403" max="5403" width="18.5703125" customWidth="1"/>
    <col min="5404" max="5404" width="18.85546875" customWidth="1"/>
    <col min="5638" max="5638" width="14.7109375" customWidth="1"/>
    <col min="5640" max="5640" width="19.85546875" customWidth="1"/>
    <col min="5641" max="5641" width="4.7109375" customWidth="1"/>
    <col min="5642" max="5642" width="5.7109375" customWidth="1"/>
    <col min="5643" max="5643" width="18.42578125" customWidth="1"/>
    <col min="5644" max="5644" width="13" customWidth="1"/>
    <col min="5645" max="5645" width="14.5703125" customWidth="1"/>
    <col min="5646" max="5646" width="10.5703125" customWidth="1"/>
    <col min="5647" max="5647" width="11.140625" customWidth="1"/>
    <col min="5648" max="5648" width="10.5703125" customWidth="1"/>
    <col min="5649" max="5649" width="15.42578125" customWidth="1"/>
    <col min="5650" max="5650" width="19.140625" customWidth="1"/>
    <col min="5651" max="5651" width="18.140625" customWidth="1"/>
    <col min="5652" max="5652" width="18" customWidth="1"/>
    <col min="5653" max="5653" width="18.85546875" customWidth="1"/>
    <col min="5654" max="5654" width="18.140625" customWidth="1"/>
    <col min="5655" max="5655" width="11.28515625" customWidth="1"/>
    <col min="5656" max="5656" width="19.85546875" customWidth="1"/>
    <col min="5657" max="5657" width="15.5703125" customWidth="1"/>
    <col min="5658" max="5658" width="17.7109375" customWidth="1"/>
    <col min="5659" max="5659" width="18.5703125" customWidth="1"/>
    <col min="5660" max="5660" width="18.85546875" customWidth="1"/>
    <col min="5894" max="5894" width="14.7109375" customWidth="1"/>
    <col min="5896" max="5896" width="19.85546875" customWidth="1"/>
    <col min="5897" max="5897" width="4.7109375" customWidth="1"/>
    <col min="5898" max="5898" width="5.7109375" customWidth="1"/>
    <col min="5899" max="5899" width="18.42578125" customWidth="1"/>
    <col min="5900" max="5900" width="13" customWidth="1"/>
    <col min="5901" max="5901" width="14.5703125" customWidth="1"/>
    <col min="5902" max="5902" width="10.5703125" customWidth="1"/>
    <col min="5903" max="5903" width="11.140625" customWidth="1"/>
    <col min="5904" max="5904" width="10.5703125" customWidth="1"/>
    <col min="5905" max="5905" width="15.42578125" customWidth="1"/>
    <col min="5906" max="5906" width="19.140625" customWidth="1"/>
    <col min="5907" max="5907" width="18.140625" customWidth="1"/>
    <col min="5908" max="5908" width="18" customWidth="1"/>
    <col min="5909" max="5909" width="18.85546875" customWidth="1"/>
    <col min="5910" max="5910" width="18.140625" customWidth="1"/>
    <col min="5911" max="5911" width="11.28515625" customWidth="1"/>
    <col min="5912" max="5912" width="19.85546875" customWidth="1"/>
    <col min="5913" max="5913" width="15.5703125" customWidth="1"/>
    <col min="5914" max="5914" width="17.7109375" customWidth="1"/>
    <col min="5915" max="5915" width="18.5703125" customWidth="1"/>
    <col min="5916" max="5916" width="18.85546875" customWidth="1"/>
    <col min="6150" max="6150" width="14.7109375" customWidth="1"/>
    <col min="6152" max="6152" width="19.85546875" customWidth="1"/>
    <col min="6153" max="6153" width="4.7109375" customWidth="1"/>
    <col min="6154" max="6154" width="5.7109375" customWidth="1"/>
    <col min="6155" max="6155" width="18.42578125" customWidth="1"/>
    <col min="6156" max="6156" width="13" customWidth="1"/>
    <col min="6157" max="6157" width="14.5703125" customWidth="1"/>
    <col min="6158" max="6158" width="10.5703125" customWidth="1"/>
    <col min="6159" max="6159" width="11.140625" customWidth="1"/>
    <col min="6160" max="6160" width="10.5703125" customWidth="1"/>
    <col min="6161" max="6161" width="15.42578125" customWidth="1"/>
    <col min="6162" max="6162" width="19.140625" customWidth="1"/>
    <col min="6163" max="6163" width="18.140625" customWidth="1"/>
    <col min="6164" max="6164" width="18" customWidth="1"/>
    <col min="6165" max="6165" width="18.85546875" customWidth="1"/>
    <col min="6166" max="6166" width="18.140625" customWidth="1"/>
    <col min="6167" max="6167" width="11.28515625" customWidth="1"/>
    <col min="6168" max="6168" width="19.85546875" customWidth="1"/>
    <col min="6169" max="6169" width="15.5703125" customWidth="1"/>
    <col min="6170" max="6170" width="17.7109375" customWidth="1"/>
    <col min="6171" max="6171" width="18.5703125" customWidth="1"/>
    <col min="6172" max="6172" width="18.85546875" customWidth="1"/>
    <col min="6406" max="6406" width="14.7109375" customWidth="1"/>
    <col min="6408" max="6408" width="19.85546875" customWidth="1"/>
    <col min="6409" max="6409" width="4.7109375" customWidth="1"/>
    <col min="6410" max="6410" width="5.7109375" customWidth="1"/>
    <col min="6411" max="6411" width="18.42578125" customWidth="1"/>
    <col min="6412" max="6412" width="13" customWidth="1"/>
    <col min="6413" max="6413" width="14.5703125" customWidth="1"/>
    <col min="6414" max="6414" width="10.5703125" customWidth="1"/>
    <col min="6415" max="6415" width="11.140625" customWidth="1"/>
    <col min="6416" max="6416" width="10.5703125" customWidth="1"/>
    <col min="6417" max="6417" width="15.42578125" customWidth="1"/>
    <col min="6418" max="6418" width="19.140625" customWidth="1"/>
    <col min="6419" max="6419" width="18.140625" customWidth="1"/>
    <col min="6420" max="6420" width="18" customWidth="1"/>
    <col min="6421" max="6421" width="18.85546875" customWidth="1"/>
    <col min="6422" max="6422" width="18.140625" customWidth="1"/>
    <col min="6423" max="6423" width="11.28515625" customWidth="1"/>
    <col min="6424" max="6424" width="19.85546875" customWidth="1"/>
    <col min="6425" max="6425" width="15.5703125" customWidth="1"/>
    <col min="6426" max="6426" width="17.7109375" customWidth="1"/>
    <col min="6427" max="6427" width="18.5703125" customWidth="1"/>
    <col min="6428" max="6428" width="18.85546875" customWidth="1"/>
    <col min="6662" max="6662" width="14.7109375" customWidth="1"/>
    <col min="6664" max="6664" width="19.85546875" customWidth="1"/>
    <col min="6665" max="6665" width="4.7109375" customWidth="1"/>
    <col min="6666" max="6666" width="5.7109375" customWidth="1"/>
    <col min="6667" max="6667" width="18.42578125" customWidth="1"/>
    <col min="6668" max="6668" width="13" customWidth="1"/>
    <col min="6669" max="6669" width="14.5703125" customWidth="1"/>
    <col min="6670" max="6670" width="10.5703125" customWidth="1"/>
    <col min="6671" max="6671" width="11.140625" customWidth="1"/>
    <col min="6672" max="6672" width="10.5703125" customWidth="1"/>
    <col min="6673" max="6673" width="15.42578125" customWidth="1"/>
    <col min="6674" max="6674" width="19.140625" customWidth="1"/>
    <col min="6675" max="6675" width="18.140625" customWidth="1"/>
    <col min="6676" max="6676" width="18" customWidth="1"/>
    <col min="6677" max="6677" width="18.85546875" customWidth="1"/>
    <col min="6678" max="6678" width="18.140625" customWidth="1"/>
    <col min="6679" max="6679" width="11.28515625" customWidth="1"/>
    <col min="6680" max="6680" width="19.85546875" customWidth="1"/>
    <col min="6681" max="6681" width="15.5703125" customWidth="1"/>
    <col min="6682" max="6682" width="17.7109375" customWidth="1"/>
    <col min="6683" max="6683" width="18.5703125" customWidth="1"/>
    <col min="6684" max="6684" width="18.85546875" customWidth="1"/>
    <col min="6918" max="6918" width="14.7109375" customWidth="1"/>
    <col min="6920" max="6920" width="19.85546875" customWidth="1"/>
    <col min="6921" max="6921" width="4.7109375" customWidth="1"/>
    <col min="6922" max="6922" width="5.7109375" customWidth="1"/>
    <col min="6923" max="6923" width="18.42578125" customWidth="1"/>
    <col min="6924" max="6924" width="13" customWidth="1"/>
    <col min="6925" max="6925" width="14.5703125" customWidth="1"/>
    <col min="6926" max="6926" width="10.5703125" customWidth="1"/>
    <col min="6927" max="6927" width="11.140625" customWidth="1"/>
    <col min="6928" max="6928" width="10.5703125" customWidth="1"/>
    <col min="6929" max="6929" width="15.42578125" customWidth="1"/>
    <col min="6930" max="6930" width="19.140625" customWidth="1"/>
    <col min="6931" max="6931" width="18.140625" customWidth="1"/>
    <col min="6932" max="6932" width="18" customWidth="1"/>
    <col min="6933" max="6933" width="18.85546875" customWidth="1"/>
    <col min="6934" max="6934" width="18.140625" customWidth="1"/>
    <col min="6935" max="6935" width="11.28515625" customWidth="1"/>
    <col min="6936" max="6936" width="19.85546875" customWidth="1"/>
    <col min="6937" max="6937" width="15.5703125" customWidth="1"/>
    <col min="6938" max="6938" width="17.7109375" customWidth="1"/>
    <col min="6939" max="6939" width="18.5703125" customWidth="1"/>
    <col min="6940" max="6940" width="18.85546875" customWidth="1"/>
    <col min="7174" max="7174" width="14.7109375" customWidth="1"/>
    <col min="7176" max="7176" width="19.85546875" customWidth="1"/>
    <col min="7177" max="7177" width="4.7109375" customWidth="1"/>
    <col min="7178" max="7178" width="5.7109375" customWidth="1"/>
    <col min="7179" max="7179" width="18.42578125" customWidth="1"/>
    <col min="7180" max="7180" width="13" customWidth="1"/>
    <col min="7181" max="7181" width="14.5703125" customWidth="1"/>
    <col min="7182" max="7182" width="10.5703125" customWidth="1"/>
    <col min="7183" max="7183" width="11.140625" customWidth="1"/>
    <col min="7184" max="7184" width="10.5703125" customWidth="1"/>
    <col min="7185" max="7185" width="15.42578125" customWidth="1"/>
    <col min="7186" max="7186" width="19.140625" customWidth="1"/>
    <col min="7187" max="7187" width="18.140625" customWidth="1"/>
    <col min="7188" max="7188" width="18" customWidth="1"/>
    <col min="7189" max="7189" width="18.85546875" customWidth="1"/>
    <col min="7190" max="7190" width="18.140625" customWidth="1"/>
    <col min="7191" max="7191" width="11.28515625" customWidth="1"/>
    <col min="7192" max="7192" width="19.85546875" customWidth="1"/>
    <col min="7193" max="7193" width="15.5703125" customWidth="1"/>
    <col min="7194" max="7194" width="17.7109375" customWidth="1"/>
    <col min="7195" max="7195" width="18.5703125" customWidth="1"/>
    <col min="7196" max="7196" width="18.85546875" customWidth="1"/>
    <col min="7430" max="7430" width="14.7109375" customWidth="1"/>
    <col min="7432" max="7432" width="19.85546875" customWidth="1"/>
    <col min="7433" max="7433" width="4.7109375" customWidth="1"/>
    <col min="7434" max="7434" width="5.7109375" customWidth="1"/>
    <col min="7435" max="7435" width="18.42578125" customWidth="1"/>
    <col min="7436" max="7436" width="13" customWidth="1"/>
    <col min="7437" max="7437" width="14.5703125" customWidth="1"/>
    <col min="7438" max="7438" width="10.5703125" customWidth="1"/>
    <col min="7439" max="7439" width="11.140625" customWidth="1"/>
    <col min="7440" max="7440" width="10.5703125" customWidth="1"/>
    <col min="7441" max="7441" width="15.42578125" customWidth="1"/>
    <col min="7442" max="7442" width="19.140625" customWidth="1"/>
    <col min="7443" max="7443" width="18.140625" customWidth="1"/>
    <col min="7444" max="7444" width="18" customWidth="1"/>
    <col min="7445" max="7445" width="18.85546875" customWidth="1"/>
    <col min="7446" max="7446" width="18.140625" customWidth="1"/>
    <col min="7447" max="7447" width="11.28515625" customWidth="1"/>
    <col min="7448" max="7448" width="19.85546875" customWidth="1"/>
    <col min="7449" max="7449" width="15.5703125" customWidth="1"/>
    <col min="7450" max="7450" width="17.7109375" customWidth="1"/>
    <col min="7451" max="7451" width="18.5703125" customWidth="1"/>
    <col min="7452" max="7452" width="18.85546875" customWidth="1"/>
    <col min="7686" max="7686" width="14.7109375" customWidth="1"/>
    <col min="7688" max="7688" width="19.85546875" customWidth="1"/>
    <col min="7689" max="7689" width="4.7109375" customWidth="1"/>
    <col min="7690" max="7690" width="5.7109375" customWidth="1"/>
    <col min="7691" max="7691" width="18.42578125" customWidth="1"/>
    <col min="7692" max="7692" width="13" customWidth="1"/>
    <col min="7693" max="7693" width="14.5703125" customWidth="1"/>
    <col min="7694" max="7694" width="10.5703125" customWidth="1"/>
    <col min="7695" max="7695" width="11.140625" customWidth="1"/>
    <col min="7696" max="7696" width="10.5703125" customWidth="1"/>
    <col min="7697" max="7697" width="15.42578125" customWidth="1"/>
    <col min="7698" max="7698" width="19.140625" customWidth="1"/>
    <col min="7699" max="7699" width="18.140625" customWidth="1"/>
    <col min="7700" max="7700" width="18" customWidth="1"/>
    <col min="7701" max="7701" width="18.85546875" customWidth="1"/>
    <col min="7702" max="7702" width="18.140625" customWidth="1"/>
    <col min="7703" max="7703" width="11.28515625" customWidth="1"/>
    <col min="7704" max="7704" width="19.85546875" customWidth="1"/>
    <col min="7705" max="7705" width="15.5703125" customWidth="1"/>
    <col min="7706" max="7706" width="17.7109375" customWidth="1"/>
    <col min="7707" max="7707" width="18.5703125" customWidth="1"/>
    <col min="7708" max="7708" width="18.85546875" customWidth="1"/>
    <col min="7942" max="7942" width="14.7109375" customWidth="1"/>
    <col min="7944" max="7944" width="19.85546875" customWidth="1"/>
    <col min="7945" max="7945" width="4.7109375" customWidth="1"/>
    <col min="7946" max="7946" width="5.7109375" customWidth="1"/>
    <col min="7947" max="7947" width="18.42578125" customWidth="1"/>
    <col min="7948" max="7948" width="13" customWidth="1"/>
    <col min="7949" max="7949" width="14.5703125" customWidth="1"/>
    <col min="7950" max="7950" width="10.5703125" customWidth="1"/>
    <col min="7951" max="7951" width="11.140625" customWidth="1"/>
    <col min="7952" max="7952" width="10.5703125" customWidth="1"/>
    <col min="7953" max="7953" width="15.42578125" customWidth="1"/>
    <col min="7954" max="7954" width="19.140625" customWidth="1"/>
    <col min="7955" max="7955" width="18.140625" customWidth="1"/>
    <col min="7956" max="7956" width="18" customWidth="1"/>
    <col min="7957" max="7957" width="18.85546875" customWidth="1"/>
    <col min="7958" max="7958" width="18.140625" customWidth="1"/>
    <col min="7959" max="7959" width="11.28515625" customWidth="1"/>
    <col min="7960" max="7960" width="19.85546875" customWidth="1"/>
    <col min="7961" max="7961" width="15.5703125" customWidth="1"/>
    <col min="7962" max="7962" width="17.7109375" customWidth="1"/>
    <col min="7963" max="7963" width="18.5703125" customWidth="1"/>
    <col min="7964" max="7964" width="18.85546875" customWidth="1"/>
    <col min="8198" max="8198" width="14.7109375" customWidth="1"/>
    <col min="8200" max="8200" width="19.85546875" customWidth="1"/>
    <col min="8201" max="8201" width="4.7109375" customWidth="1"/>
    <col min="8202" max="8202" width="5.7109375" customWidth="1"/>
    <col min="8203" max="8203" width="18.42578125" customWidth="1"/>
    <col min="8204" max="8204" width="13" customWidth="1"/>
    <col min="8205" max="8205" width="14.5703125" customWidth="1"/>
    <col min="8206" max="8206" width="10.5703125" customWidth="1"/>
    <col min="8207" max="8207" width="11.140625" customWidth="1"/>
    <col min="8208" max="8208" width="10.5703125" customWidth="1"/>
    <col min="8209" max="8209" width="15.42578125" customWidth="1"/>
    <col min="8210" max="8210" width="19.140625" customWidth="1"/>
    <col min="8211" max="8211" width="18.140625" customWidth="1"/>
    <col min="8212" max="8212" width="18" customWidth="1"/>
    <col min="8213" max="8213" width="18.85546875" customWidth="1"/>
    <col min="8214" max="8214" width="18.140625" customWidth="1"/>
    <col min="8215" max="8215" width="11.28515625" customWidth="1"/>
    <col min="8216" max="8216" width="19.85546875" customWidth="1"/>
    <col min="8217" max="8217" width="15.5703125" customWidth="1"/>
    <col min="8218" max="8218" width="17.7109375" customWidth="1"/>
    <col min="8219" max="8219" width="18.5703125" customWidth="1"/>
    <col min="8220" max="8220" width="18.85546875" customWidth="1"/>
    <col min="8454" max="8454" width="14.7109375" customWidth="1"/>
    <col min="8456" max="8456" width="19.85546875" customWidth="1"/>
    <col min="8457" max="8457" width="4.7109375" customWidth="1"/>
    <col min="8458" max="8458" width="5.7109375" customWidth="1"/>
    <col min="8459" max="8459" width="18.42578125" customWidth="1"/>
    <col min="8460" max="8460" width="13" customWidth="1"/>
    <col min="8461" max="8461" width="14.5703125" customWidth="1"/>
    <col min="8462" max="8462" width="10.5703125" customWidth="1"/>
    <col min="8463" max="8463" width="11.140625" customWidth="1"/>
    <col min="8464" max="8464" width="10.5703125" customWidth="1"/>
    <col min="8465" max="8465" width="15.42578125" customWidth="1"/>
    <col min="8466" max="8466" width="19.140625" customWidth="1"/>
    <col min="8467" max="8467" width="18.140625" customWidth="1"/>
    <col min="8468" max="8468" width="18" customWidth="1"/>
    <col min="8469" max="8469" width="18.85546875" customWidth="1"/>
    <col min="8470" max="8470" width="18.140625" customWidth="1"/>
    <col min="8471" max="8471" width="11.28515625" customWidth="1"/>
    <col min="8472" max="8472" width="19.85546875" customWidth="1"/>
    <col min="8473" max="8473" width="15.5703125" customWidth="1"/>
    <col min="8474" max="8474" width="17.7109375" customWidth="1"/>
    <col min="8475" max="8475" width="18.5703125" customWidth="1"/>
    <col min="8476" max="8476" width="18.85546875" customWidth="1"/>
    <col min="8710" max="8710" width="14.7109375" customWidth="1"/>
    <col min="8712" max="8712" width="19.85546875" customWidth="1"/>
    <col min="8713" max="8713" width="4.7109375" customWidth="1"/>
    <col min="8714" max="8714" width="5.7109375" customWidth="1"/>
    <col min="8715" max="8715" width="18.42578125" customWidth="1"/>
    <col min="8716" max="8716" width="13" customWidth="1"/>
    <col min="8717" max="8717" width="14.5703125" customWidth="1"/>
    <col min="8718" max="8718" width="10.5703125" customWidth="1"/>
    <col min="8719" max="8719" width="11.140625" customWidth="1"/>
    <col min="8720" max="8720" width="10.5703125" customWidth="1"/>
    <col min="8721" max="8721" width="15.42578125" customWidth="1"/>
    <col min="8722" max="8722" width="19.140625" customWidth="1"/>
    <col min="8723" max="8723" width="18.140625" customWidth="1"/>
    <col min="8724" max="8724" width="18" customWidth="1"/>
    <col min="8725" max="8725" width="18.85546875" customWidth="1"/>
    <col min="8726" max="8726" width="18.140625" customWidth="1"/>
    <col min="8727" max="8727" width="11.28515625" customWidth="1"/>
    <col min="8728" max="8728" width="19.85546875" customWidth="1"/>
    <col min="8729" max="8729" width="15.5703125" customWidth="1"/>
    <col min="8730" max="8730" width="17.7109375" customWidth="1"/>
    <col min="8731" max="8731" width="18.5703125" customWidth="1"/>
    <col min="8732" max="8732" width="18.85546875" customWidth="1"/>
    <col min="8966" max="8966" width="14.7109375" customWidth="1"/>
    <col min="8968" max="8968" width="19.85546875" customWidth="1"/>
    <col min="8969" max="8969" width="4.7109375" customWidth="1"/>
    <col min="8970" max="8970" width="5.7109375" customWidth="1"/>
    <col min="8971" max="8971" width="18.42578125" customWidth="1"/>
    <col min="8972" max="8972" width="13" customWidth="1"/>
    <col min="8973" max="8973" width="14.5703125" customWidth="1"/>
    <col min="8974" max="8974" width="10.5703125" customWidth="1"/>
    <col min="8975" max="8975" width="11.140625" customWidth="1"/>
    <col min="8976" max="8976" width="10.5703125" customWidth="1"/>
    <col min="8977" max="8977" width="15.42578125" customWidth="1"/>
    <col min="8978" max="8978" width="19.140625" customWidth="1"/>
    <col min="8979" max="8979" width="18.140625" customWidth="1"/>
    <col min="8980" max="8980" width="18" customWidth="1"/>
    <col min="8981" max="8981" width="18.85546875" customWidth="1"/>
    <col min="8982" max="8982" width="18.140625" customWidth="1"/>
    <col min="8983" max="8983" width="11.28515625" customWidth="1"/>
    <col min="8984" max="8984" width="19.85546875" customWidth="1"/>
    <col min="8985" max="8985" width="15.5703125" customWidth="1"/>
    <col min="8986" max="8986" width="17.7109375" customWidth="1"/>
    <col min="8987" max="8987" width="18.5703125" customWidth="1"/>
    <col min="8988" max="8988" width="18.85546875" customWidth="1"/>
    <col min="9222" max="9222" width="14.7109375" customWidth="1"/>
    <col min="9224" max="9224" width="19.85546875" customWidth="1"/>
    <col min="9225" max="9225" width="4.7109375" customWidth="1"/>
    <col min="9226" max="9226" width="5.7109375" customWidth="1"/>
    <col min="9227" max="9227" width="18.42578125" customWidth="1"/>
    <col min="9228" max="9228" width="13" customWidth="1"/>
    <col min="9229" max="9229" width="14.5703125" customWidth="1"/>
    <col min="9230" max="9230" width="10.5703125" customWidth="1"/>
    <col min="9231" max="9231" width="11.140625" customWidth="1"/>
    <col min="9232" max="9232" width="10.5703125" customWidth="1"/>
    <col min="9233" max="9233" width="15.42578125" customWidth="1"/>
    <col min="9234" max="9234" width="19.140625" customWidth="1"/>
    <col min="9235" max="9235" width="18.140625" customWidth="1"/>
    <col min="9236" max="9236" width="18" customWidth="1"/>
    <col min="9237" max="9237" width="18.85546875" customWidth="1"/>
    <col min="9238" max="9238" width="18.140625" customWidth="1"/>
    <col min="9239" max="9239" width="11.28515625" customWidth="1"/>
    <col min="9240" max="9240" width="19.85546875" customWidth="1"/>
    <col min="9241" max="9241" width="15.5703125" customWidth="1"/>
    <col min="9242" max="9242" width="17.7109375" customWidth="1"/>
    <col min="9243" max="9243" width="18.5703125" customWidth="1"/>
    <col min="9244" max="9244" width="18.85546875" customWidth="1"/>
    <col min="9478" max="9478" width="14.7109375" customWidth="1"/>
    <col min="9480" max="9480" width="19.85546875" customWidth="1"/>
    <col min="9481" max="9481" width="4.7109375" customWidth="1"/>
    <col min="9482" max="9482" width="5.7109375" customWidth="1"/>
    <col min="9483" max="9483" width="18.42578125" customWidth="1"/>
    <col min="9484" max="9484" width="13" customWidth="1"/>
    <col min="9485" max="9485" width="14.5703125" customWidth="1"/>
    <col min="9486" max="9486" width="10.5703125" customWidth="1"/>
    <col min="9487" max="9487" width="11.140625" customWidth="1"/>
    <col min="9488" max="9488" width="10.5703125" customWidth="1"/>
    <col min="9489" max="9489" width="15.42578125" customWidth="1"/>
    <col min="9490" max="9490" width="19.140625" customWidth="1"/>
    <col min="9491" max="9491" width="18.140625" customWidth="1"/>
    <col min="9492" max="9492" width="18" customWidth="1"/>
    <col min="9493" max="9493" width="18.85546875" customWidth="1"/>
    <col min="9494" max="9494" width="18.140625" customWidth="1"/>
    <col min="9495" max="9495" width="11.28515625" customWidth="1"/>
    <col min="9496" max="9496" width="19.85546875" customWidth="1"/>
    <col min="9497" max="9497" width="15.5703125" customWidth="1"/>
    <col min="9498" max="9498" width="17.7109375" customWidth="1"/>
    <col min="9499" max="9499" width="18.5703125" customWidth="1"/>
    <col min="9500" max="9500" width="18.85546875" customWidth="1"/>
    <col min="9734" max="9734" width="14.7109375" customWidth="1"/>
    <col min="9736" max="9736" width="19.85546875" customWidth="1"/>
    <col min="9737" max="9737" width="4.7109375" customWidth="1"/>
    <col min="9738" max="9738" width="5.7109375" customWidth="1"/>
    <col min="9739" max="9739" width="18.42578125" customWidth="1"/>
    <col min="9740" max="9740" width="13" customWidth="1"/>
    <col min="9741" max="9741" width="14.5703125" customWidth="1"/>
    <col min="9742" max="9742" width="10.5703125" customWidth="1"/>
    <col min="9743" max="9743" width="11.140625" customWidth="1"/>
    <col min="9744" max="9744" width="10.5703125" customWidth="1"/>
    <col min="9745" max="9745" width="15.42578125" customWidth="1"/>
    <col min="9746" max="9746" width="19.140625" customWidth="1"/>
    <col min="9747" max="9747" width="18.140625" customWidth="1"/>
    <col min="9748" max="9748" width="18" customWidth="1"/>
    <col min="9749" max="9749" width="18.85546875" customWidth="1"/>
    <col min="9750" max="9750" width="18.140625" customWidth="1"/>
    <col min="9751" max="9751" width="11.28515625" customWidth="1"/>
    <col min="9752" max="9752" width="19.85546875" customWidth="1"/>
    <col min="9753" max="9753" width="15.5703125" customWidth="1"/>
    <col min="9754" max="9754" width="17.7109375" customWidth="1"/>
    <col min="9755" max="9755" width="18.5703125" customWidth="1"/>
    <col min="9756" max="9756" width="18.85546875" customWidth="1"/>
    <col min="9990" max="9990" width="14.7109375" customWidth="1"/>
    <col min="9992" max="9992" width="19.85546875" customWidth="1"/>
    <col min="9993" max="9993" width="4.7109375" customWidth="1"/>
    <col min="9994" max="9994" width="5.7109375" customWidth="1"/>
    <col min="9995" max="9995" width="18.42578125" customWidth="1"/>
    <col min="9996" max="9996" width="13" customWidth="1"/>
    <col min="9997" max="9997" width="14.5703125" customWidth="1"/>
    <col min="9998" max="9998" width="10.5703125" customWidth="1"/>
    <col min="9999" max="9999" width="11.140625" customWidth="1"/>
    <col min="10000" max="10000" width="10.5703125" customWidth="1"/>
    <col min="10001" max="10001" width="15.42578125" customWidth="1"/>
    <col min="10002" max="10002" width="19.140625" customWidth="1"/>
    <col min="10003" max="10003" width="18.140625" customWidth="1"/>
    <col min="10004" max="10004" width="18" customWidth="1"/>
    <col min="10005" max="10005" width="18.85546875" customWidth="1"/>
    <col min="10006" max="10006" width="18.140625" customWidth="1"/>
    <col min="10007" max="10007" width="11.28515625" customWidth="1"/>
    <col min="10008" max="10008" width="19.85546875" customWidth="1"/>
    <col min="10009" max="10009" width="15.5703125" customWidth="1"/>
    <col min="10010" max="10010" width="17.7109375" customWidth="1"/>
    <col min="10011" max="10011" width="18.5703125" customWidth="1"/>
    <col min="10012" max="10012" width="18.85546875" customWidth="1"/>
    <col min="10246" max="10246" width="14.7109375" customWidth="1"/>
    <col min="10248" max="10248" width="19.85546875" customWidth="1"/>
    <col min="10249" max="10249" width="4.7109375" customWidth="1"/>
    <col min="10250" max="10250" width="5.7109375" customWidth="1"/>
    <col min="10251" max="10251" width="18.42578125" customWidth="1"/>
    <col min="10252" max="10252" width="13" customWidth="1"/>
    <col min="10253" max="10253" width="14.5703125" customWidth="1"/>
    <col min="10254" max="10254" width="10.5703125" customWidth="1"/>
    <col min="10255" max="10255" width="11.140625" customWidth="1"/>
    <col min="10256" max="10256" width="10.5703125" customWidth="1"/>
    <col min="10257" max="10257" width="15.42578125" customWidth="1"/>
    <col min="10258" max="10258" width="19.140625" customWidth="1"/>
    <col min="10259" max="10259" width="18.140625" customWidth="1"/>
    <col min="10260" max="10260" width="18" customWidth="1"/>
    <col min="10261" max="10261" width="18.85546875" customWidth="1"/>
    <col min="10262" max="10262" width="18.140625" customWidth="1"/>
    <col min="10263" max="10263" width="11.28515625" customWidth="1"/>
    <col min="10264" max="10264" width="19.85546875" customWidth="1"/>
    <col min="10265" max="10265" width="15.5703125" customWidth="1"/>
    <col min="10266" max="10266" width="17.7109375" customWidth="1"/>
    <col min="10267" max="10267" width="18.5703125" customWidth="1"/>
    <col min="10268" max="10268" width="18.85546875" customWidth="1"/>
    <col min="10502" max="10502" width="14.7109375" customWidth="1"/>
    <col min="10504" max="10504" width="19.85546875" customWidth="1"/>
    <col min="10505" max="10505" width="4.7109375" customWidth="1"/>
    <col min="10506" max="10506" width="5.7109375" customWidth="1"/>
    <col min="10507" max="10507" width="18.42578125" customWidth="1"/>
    <col min="10508" max="10508" width="13" customWidth="1"/>
    <col min="10509" max="10509" width="14.5703125" customWidth="1"/>
    <col min="10510" max="10510" width="10.5703125" customWidth="1"/>
    <col min="10511" max="10511" width="11.140625" customWidth="1"/>
    <col min="10512" max="10512" width="10.5703125" customWidth="1"/>
    <col min="10513" max="10513" width="15.42578125" customWidth="1"/>
    <col min="10514" max="10514" width="19.140625" customWidth="1"/>
    <col min="10515" max="10515" width="18.140625" customWidth="1"/>
    <col min="10516" max="10516" width="18" customWidth="1"/>
    <col min="10517" max="10517" width="18.85546875" customWidth="1"/>
    <col min="10518" max="10518" width="18.140625" customWidth="1"/>
    <col min="10519" max="10519" width="11.28515625" customWidth="1"/>
    <col min="10520" max="10520" width="19.85546875" customWidth="1"/>
    <col min="10521" max="10521" width="15.5703125" customWidth="1"/>
    <col min="10522" max="10522" width="17.7109375" customWidth="1"/>
    <col min="10523" max="10523" width="18.5703125" customWidth="1"/>
    <col min="10524" max="10524" width="18.85546875" customWidth="1"/>
    <col min="10758" max="10758" width="14.7109375" customWidth="1"/>
    <col min="10760" max="10760" width="19.85546875" customWidth="1"/>
    <col min="10761" max="10761" width="4.7109375" customWidth="1"/>
    <col min="10762" max="10762" width="5.7109375" customWidth="1"/>
    <col min="10763" max="10763" width="18.42578125" customWidth="1"/>
    <col min="10764" max="10764" width="13" customWidth="1"/>
    <col min="10765" max="10765" width="14.5703125" customWidth="1"/>
    <col min="10766" max="10766" width="10.5703125" customWidth="1"/>
    <col min="10767" max="10767" width="11.140625" customWidth="1"/>
    <col min="10768" max="10768" width="10.5703125" customWidth="1"/>
    <col min="10769" max="10769" width="15.42578125" customWidth="1"/>
    <col min="10770" max="10770" width="19.140625" customWidth="1"/>
    <col min="10771" max="10771" width="18.140625" customWidth="1"/>
    <col min="10772" max="10772" width="18" customWidth="1"/>
    <col min="10773" max="10773" width="18.85546875" customWidth="1"/>
    <col min="10774" max="10774" width="18.140625" customWidth="1"/>
    <col min="10775" max="10775" width="11.28515625" customWidth="1"/>
    <col min="10776" max="10776" width="19.85546875" customWidth="1"/>
    <col min="10777" max="10777" width="15.5703125" customWidth="1"/>
    <col min="10778" max="10778" width="17.7109375" customWidth="1"/>
    <col min="10779" max="10779" width="18.5703125" customWidth="1"/>
    <col min="10780" max="10780" width="18.85546875" customWidth="1"/>
    <col min="11014" max="11014" width="14.7109375" customWidth="1"/>
    <col min="11016" max="11016" width="19.85546875" customWidth="1"/>
    <col min="11017" max="11017" width="4.7109375" customWidth="1"/>
    <col min="11018" max="11018" width="5.7109375" customWidth="1"/>
    <col min="11019" max="11019" width="18.42578125" customWidth="1"/>
    <col min="11020" max="11020" width="13" customWidth="1"/>
    <col min="11021" max="11021" width="14.5703125" customWidth="1"/>
    <col min="11022" max="11022" width="10.5703125" customWidth="1"/>
    <col min="11023" max="11023" width="11.140625" customWidth="1"/>
    <col min="11024" max="11024" width="10.5703125" customWidth="1"/>
    <col min="11025" max="11025" width="15.42578125" customWidth="1"/>
    <col min="11026" max="11026" width="19.140625" customWidth="1"/>
    <col min="11027" max="11027" width="18.140625" customWidth="1"/>
    <col min="11028" max="11028" width="18" customWidth="1"/>
    <col min="11029" max="11029" width="18.85546875" customWidth="1"/>
    <col min="11030" max="11030" width="18.140625" customWidth="1"/>
    <col min="11031" max="11031" width="11.28515625" customWidth="1"/>
    <col min="11032" max="11032" width="19.85546875" customWidth="1"/>
    <col min="11033" max="11033" width="15.5703125" customWidth="1"/>
    <col min="11034" max="11034" width="17.7109375" customWidth="1"/>
    <col min="11035" max="11035" width="18.5703125" customWidth="1"/>
    <col min="11036" max="11036" width="18.85546875" customWidth="1"/>
    <col min="11270" max="11270" width="14.7109375" customWidth="1"/>
    <col min="11272" max="11272" width="19.85546875" customWidth="1"/>
    <col min="11273" max="11273" width="4.7109375" customWidth="1"/>
    <col min="11274" max="11274" width="5.7109375" customWidth="1"/>
    <col min="11275" max="11275" width="18.42578125" customWidth="1"/>
    <col min="11276" max="11276" width="13" customWidth="1"/>
    <col min="11277" max="11277" width="14.5703125" customWidth="1"/>
    <col min="11278" max="11278" width="10.5703125" customWidth="1"/>
    <col min="11279" max="11279" width="11.140625" customWidth="1"/>
    <col min="11280" max="11280" width="10.5703125" customWidth="1"/>
    <col min="11281" max="11281" width="15.42578125" customWidth="1"/>
    <col min="11282" max="11282" width="19.140625" customWidth="1"/>
    <col min="11283" max="11283" width="18.140625" customWidth="1"/>
    <col min="11284" max="11284" width="18" customWidth="1"/>
    <col min="11285" max="11285" width="18.85546875" customWidth="1"/>
    <col min="11286" max="11286" width="18.140625" customWidth="1"/>
    <col min="11287" max="11287" width="11.28515625" customWidth="1"/>
    <col min="11288" max="11288" width="19.85546875" customWidth="1"/>
    <col min="11289" max="11289" width="15.5703125" customWidth="1"/>
    <col min="11290" max="11290" width="17.7109375" customWidth="1"/>
    <col min="11291" max="11291" width="18.5703125" customWidth="1"/>
    <col min="11292" max="11292" width="18.85546875" customWidth="1"/>
    <col min="11526" max="11526" width="14.7109375" customWidth="1"/>
    <col min="11528" max="11528" width="19.85546875" customWidth="1"/>
    <col min="11529" max="11529" width="4.7109375" customWidth="1"/>
    <col min="11530" max="11530" width="5.7109375" customWidth="1"/>
    <col min="11531" max="11531" width="18.42578125" customWidth="1"/>
    <col min="11532" max="11532" width="13" customWidth="1"/>
    <col min="11533" max="11533" width="14.5703125" customWidth="1"/>
    <col min="11534" max="11534" width="10.5703125" customWidth="1"/>
    <col min="11535" max="11535" width="11.140625" customWidth="1"/>
    <col min="11536" max="11536" width="10.5703125" customWidth="1"/>
    <col min="11537" max="11537" width="15.42578125" customWidth="1"/>
    <col min="11538" max="11538" width="19.140625" customWidth="1"/>
    <col min="11539" max="11539" width="18.140625" customWidth="1"/>
    <col min="11540" max="11540" width="18" customWidth="1"/>
    <col min="11541" max="11541" width="18.85546875" customWidth="1"/>
    <col min="11542" max="11542" width="18.140625" customWidth="1"/>
    <col min="11543" max="11543" width="11.28515625" customWidth="1"/>
    <col min="11544" max="11544" width="19.85546875" customWidth="1"/>
    <col min="11545" max="11545" width="15.5703125" customWidth="1"/>
    <col min="11546" max="11546" width="17.7109375" customWidth="1"/>
    <col min="11547" max="11547" width="18.5703125" customWidth="1"/>
    <col min="11548" max="11548" width="18.85546875" customWidth="1"/>
    <col min="11782" max="11782" width="14.7109375" customWidth="1"/>
    <col min="11784" max="11784" width="19.85546875" customWidth="1"/>
    <col min="11785" max="11785" width="4.7109375" customWidth="1"/>
    <col min="11786" max="11786" width="5.7109375" customWidth="1"/>
    <col min="11787" max="11787" width="18.42578125" customWidth="1"/>
    <col min="11788" max="11788" width="13" customWidth="1"/>
    <col min="11789" max="11789" width="14.5703125" customWidth="1"/>
    <col min="11790" max="11790" width="10.5703125" customWidth="1"/>
    <col min="11791" max="11791" width="11.140625" customWidth="1"/>
    <col min="11792" max="11792" width="10.5703125" customWidth="1"/>
    <col min="11793" max="11793" width="15.42578125" customWidth="1"/>
    <col min="11794" max="11794" width="19.140625" customWidth="1"/>
    <col min="11795" max="11795" width="18.140625" customWidth="1"/>
    <col min="11796" max="11796" width="18" customWidth="1"/>
    <col min="11797" max="11797" width="18.85546875" customWidth="1"/>
    <col min="11798" max="11798" width="18.140625" customWidth="1"/>
    <col min="11799" max="11799" width="11.28515625" customWidth="1"/>
    <col min="11800" max="11800" width="19.85546875" customWidth="1"/>
    <col min="11801" max="11801" width="15.5703125" customWidth="1"/>
    <col min="11802" max="11802" width="17.7109375" customWidth="1"/>
    <col min="11803" max="11803" width="18.5703125" customWidth="1"/>
    <col min="11804" max="11804" width="18.85546875" customWidth="1"/>
    <col min="12038" max="12038" width="14.7109375" customWidth="1"/>
    <col min="12040" max="12040" width="19.85546875" customWidth="1"/>
    <col min="12041" max="12041" width="4.7109375" customWidth="1"/>
    <col min="12042" max="12042" width="5.7109375" customWidth="1"/>
    <col min="12043" max="12043" width="18.42578125" customWidth="1"/>
    <col min="12044" max="12044" width="13" customWidth="1"/>
    <col min="12045" max="12045" width="14.5703125" customWidth="1"/>
    <col min="12046" max="12046" width="10.5703125" customWidth="1"/>
    <col min="12047" max="12047" width="11.140625" customWidth="1"/>
    <col min="12048" max="12048" width="10.5703125" customWidth="1"/>
    <col min="12049" max="12049" width="15.42578125" customWidth="1"/>
    <col min="12050" max="12050" width="19.140625" customWidth="1"/>
    <col min="12051" max="12051" width="18.140625" customWidth="1"/>
    <col min="12052" max="12052" width="18" customWidth="1"/>
    <col min="12053" max="12053" width="18.85546875" customWidth="1"/>
    <col min="12054" max="12054" width="18.140625" customWidth="1"/>
    <col min="12055" max="12055" width="11.28515625" customWidth="1"/>
    <col min="12056" max="12056" width="19.85546875" customWidth="1"/>
    <col min="12057" max="12057" width="15.5703125" customWidth="1"/>
    <col min="12058" max="12058" width="17.7109375" customWidth="1"/>
    <col min="12059" max="12059" width="18.5703125" customWidth="1"/>
    <col min="12060" max="12060" width="18.85546875" customWidth="1"/>
    <col min="12294" max="12294" width="14.7109375" customWidth="1"/>
    <col min="12296" max="12296" width="19.85546875" customWidth="1"/>
    <col min="12297" max="12297" width="4.7109375" customWidth="1"/>
    <col min="12298" max="12298" width="5.7109375" customWidth="1"/>
    <col min="12299" max="12299" width="18.42578125" customWidth="1"/>
    <col min="12300" max="12300" width="13" customWidth="1"/>
    <col min="12301" max="12301" width="14.5703125" customWidth="1"/>
    <col min="12302" max="12302" width="10.5703125" customWidth="1"/>
    <col min="12303" max="12303" width="11.140625" customWidth="1"/>
    <col min="12304" max="12304" width="10.5703125" customWidth="1"/>
    <col min="12305" max="12305" width="15.42578125" customWidth="1"/>
    <col min="12306" max="12306" width="19.140625" customWidth="1"/>
    <col min="12307" max="12307" width="18.140625" customWidth="1"/>
    <col min="12308" max="12308" width="18" customWidth="1"/>
    <col min="12309" max="12309" width="18.85546875" customWidth="1"/>
    <col min="12310" max="12310" width="18.140625" customWidth="1"/>
    <col min="12311" max="12311" width="11.28515625" customWidth="1"/>
    <col min="12312" max="12312" width="19.85546875" customWidth="1"/>
    <col min="12313" max="12313" width="15.5703125" customWidth="1"/>
    <col min="12314" max="12314" width="17.7109375" customWidth="1"/>
    <col min="12315" max="12315" width="18.5703125" customWidth="1"/>
    <col min="12316" max="12316" width="18.85546875" customWidth="1"/>
    <col min="12550" max="12550" width="14.7109375" customWidth="1"/>
    <col min="12552" max="12552" width="19.85546875" customWidth="1"/>
    <col min="12553" max="12553" width="4.7109375" customWidth="1"/>
    <col min="12554" max="12554" width="5.7109375" customWidth="1"/>
    <col min="12555" max="12555" width="18.42578125" customWidth="1"/>
    <col min="12556" max="12556" width="13" customWidth="1"/>
    <col min="12557" max="12557" width="14.5703125" customWidth="1"/>
    <col min="12558" max="12558" width="10.5703125" customWidth="1"/>
    <col min="12559" max="12559" width="11.140625" customWidth="1"/>
    <col min="12560" max="12560" width="10.5703125" customWidth="1"/>
    <col min="12561" max="12561" width="15.42578125" customWidth="1"/>
    <col min="12562" max="12562" width="19.140625" customWidth="1"/>
    <col min="12563" max="12563" width="18.140625" customWidth="1"/>
    <col min="12564" max="12564" width="18" customWidth="1"/>
    <col min="12565" max="12565" width="18.85546875" customWidth="1"/>
    <col min="12566" max="12566" width="18.140625" customWidth="1"/>
    <col min="12567" max="12567" width="11.28515625" customWidth="1"/>
    <col min="12568" max="12568" width="19.85546875" customWidth="1"/>
    <col min="12569" max="12569" width="15.5703125" customWidth="1"/>
    <col min="12570" max="12570" width="17.7109375" customWidth="1"/>
    <col min="12571" max="12571" width="18.5703125" customWidth="1"/>
    <col min="12572" max="12572" width="18.85546875" customWidth="1"/>
    <col min="12806" max="12806" width="14.7109375" customWidth="1"/>
    <col min="12808" max="12808" width="19.85546875" customWidth="1"/>
    <col min="12809" max="12809" width="4.7109375" customWidth="1"/>
    <col min="12810" max="12810" width="5.7109375" customWidth="1"/>
    <col min="12811" max="12811" width="18.42578125" customWidth="1"/>
    <col min="12812" max="12812" width="13" customWidth="1"/>
    <col min="12813" max="12813" width="14.5703125" customWidth="1"/>
    <col min="12814" max="12814" width="10.5703125" customWidth="1"/>
    <col min="12815" max="12815" width="11.140625" customWidth="1"/>
    <col min="12816" max="12816" width="10.5703125" customWidth="1"/>
    <col min="12817" max="12817" width="15.42578125" customWidth="1"/>
    <col min="12818" max="12818" width="19.140625" customWidth="1"/>
    <col min="12819" max="12819" width="18.140625" customWidth="1"/>
    <col min="12820" max="12820" width="18" customWidth="1"/>
    <col min="12821" max="12821" width="18.85546875" customWidth="1"/>
    <col min="12822" max="12822" width="18.140625" customWidth="1"/>
    <col min="12823" max="12823" width="11.28515625" customWidth="1"/>
    <col min="12824" max="12824" width="19.85546875" customWidth="1"/>
    <col min="12825" max="12825" width="15.5703125" customWidth="1"/>
    <col min="12826" max="12826" width="17.7109375" customWidth="1"/>
    <col min="12827" max="12827" width="18.5703125" customWidth="1"/>
    <col min="12828" max="12828" width="18.85546875" customWidth="1"/>
    <col min="13062" max="13062" width="14.7109375" customWidth="1"/>
    <col min="13064" max="13064" width="19.85546875" customWidth="1"/>
    <col min="13065" max="13065" width="4.7109375" customWidth="1"/>
    <col min="13066" max="13066" width="5.7109375" customWidth="1"/>
    <col min="13067" max="13067" width="18.42578125" customWidth="1"/>
    <col min="13068" max="13068" width="13" customWidth="1"/>
    <col min="13069" max="13069" width="14.5703125" customWidth="1"/>
    <col min="13070" max="13070" width="10.5703125" customWidth="1"/>
    <col min="13071" max="13071" width="11.140625" customWidth="1"/>
    <col min="13072" max="13072" width="10.5703125" customWidth="1"/>
    <col min="13073" max="13073" width="15.42578125" customWidth="1"/>
    <col min="13074" max="13074" width="19.140625" customWidth="1"/>
    <col min="13075" max="13075" width="18.140625" customWidth="1"/>
    <col min="13076" max="13076" width="18" customWidth="1"/>
    <col min="13077" max="13077" width="18.85546875" customWidth="1"/>
    <col min="13078" max="13078" width="18.140625" customWidth="1"/>
    <col min="13079" max="13079" width="11.28515625" customWidth="1"/>
    <col min="13080" max="13080" width="19.85546875" customWidth="1"/>
    <col min="13081" max="13081" width="15.5703125" customWidth="1"/>
    <col min="13082" max="13082" width="17.7109375" customWidth="1"/>
    <col min="13083" max="13083" width="18.5703125" customWidth="1"/>
    <col min="13084" max="13084" width="18.85546875" customWidth="1"/>
    <col min="13318" max="13318" width="14.7109375" customWidth="1"/>
    <col min="13320" max="13320" width="19.85546875" customWidth="1"/>
    <col min="13321" max="13321" width="4.7109375" customWidth="1"/>
    <col min="13322" max="13322" width="5.7109375" customWidth="1"/>
    <col min="13323" max="13323" width="18.42578125" customWidth="1"/>
    <col min="13324" max="13324" width="13" customWidth="1"/>
    <col min="13325" max="13325" width="14.5703125" customWidth="1"/>
    <col min="13326" max="13326" width="10.5703125" customWidth="1"/>
    <col min="13327" max="13327" width="11.140625" customWidth="1"/>
    <col min="13328" max="13328" width="10.5703125" customWidth="1"/>
    <col min="13329" max="13329" width="15.42578125" customWidth="1"/>
    <col min="13330" max="13330" width="19.140625" customWidth="1"/>
    <col min="13331" max="13331" width="18.140625" customWidth="1"/>
    <col min="13332" max="13332" width="18" customWidth="1"/>
    <col min="13333" max="13333" width="18.85546875" customWidth="1"/>
    <col min="13334" max="13334" width="18.140625" customWidth="1"/>
    <col min="13335" max="13335" width="11.28515625" customWidth="1"/>
    <col min="13336" max="13336" width="19.85546875" customWidth="1"/>
    <col min="13337" max="13337" width="15.5703125" customWidth="1"/>
    <col min="13338" max="13338" width="17.7109375" customWidth="1"/>
    <col min="13339" max="13339" width="18.5703125" customWidth="1"/>
    <col min="13340" max="13340" width="18.85546875" customWidth="1"/>
    <col min="13574" max="13574" width="14.7109375" customWidth="1"/>
    <col min="13576" max="13576" width="19.85546875" customWidth="1"/>
    <col min="13577" max="13577" width="4.7109375" customWidth="1"/>
    <col min="13578" max="13578" width="5.7109375" customWidth="1"/>
    <col min="13579" max="13579" width="18.42578125" customWidth="1"/>
    <col min="13580" max="13580" width="13" customWidth="1"/>
    <col min="13581" max="13581" width="14.5703125" customWidth="1"/>
    <col min="13582" max="13582" width="10.5703125" customWidth="1"/>
    <col min="13583" max="13583" width="11.140625" customWidth="1"/>
    <col min="13584" max="13584" width="10.5703125" customWidth="1"/>
    <col min="13585" max="13585" width="15.42578125" customWidth="1"/>
    <col min="13586" max="13586" width="19.140625" customWidth="1"/>
    <col min="13587" max="13587" width="18.140625" customWidth="1"/>
    <col min="13588" max="13588" width="18" customWidth="1"/>
    <col min="13589" max="13589" width="18.85546875" customWidth="1"/>
    <col min="13590" max="13590" width="18.140625" customWidth="1"/>
    <col min="13591" max="13591" width="11.28515625" customWidth="1"/>
    <col min="13592" max="13592" width="19.85546875" customWidth="1"/>
    <col min="13593" max="13593" width="15.5703125" customWidth="1"/>
    <col min="13594" max="13594" width="17.7109375" customWidth="1"/>
    <col min="13595" max="13595" width="18.5703125" customWidth="1"/>
    <col min="13596" max="13596" width="18.85546875" customWidth="1"/>
    <col min="13830" max="13830" width="14.7109375" customWidth="1"/>
    <col min="13832" max="13832" width="19.85546875" customWidth="1"/>
    <col min="13833" max="13833" width="4.7109375" customWidth="1"/>
    <col min="13834" max="13834" width="5.7109375" customWidth="1"/>
    <col min="13835" max="13835" width="18.42578125" customWidth="1"/>
    <col min="13836" max="13836" width="13" customWidth="1"/>
    <col min="13837" max="13837" width="14.5703125" customWidth="1"/>
    <col min="13838" max="13838" width="10.5703125" customWidth="1"/>
    <col min="13839" max="13839" width="11.140625" customWidth="1"/>
    <col min="13840" max="13840" width="10.5703125" customWidth="1"/>
    <col min="13841" max="13841" width="15.42578125" customWidth="1"/>
    <col min="13842" max="13842" width="19.140625" customWidth="1"/>
    <col min="13843" max="13843" width="18.140625" customWidth="1"/>
    <col min="13844" max="13844" width="18" customWidth="1"/>
    <col min="13845" max="13845" width="18.85546875" customWidth="1"/>
    <col min="13846" max="13846" width="18.140625" customWidth="1"/>
    <col min="13847" max="13847" width="11.28515625" customWidth="1"/>
    <col min="13848" max="13848" width="19.85546875" customWidth="1"/>
    <col min="13849" max="13849" width="15.5703125" customWidth="1"/>
    <col min="13850" max="13850" width="17.7109375" customWidth="1"/>
    <col min="13851" max="13851" width="18.5703125" customWidth="1"/>
    <col min="13852" max="13852" width="18.85546875" customWidth="1"/>
    <col min="14086" max="14086" width="14.7109375" customWidth="1"/>
    <col min="14088" max="14088" width="19.85546875" customWidth="1"/>
    <col min="14089" max="14089" width="4.7109375" customWidth="1"/>
    <col min="14090" max="14090" width="5.7109375" customWidth="1"/>
    <col min="14091" max="14091" width="18.42578125" customWidth="1"/>
    <col min="14092" max="14092" width="13" customWidth="1"/>
    <col min="14093" max="14093" width="14.5703125" customWidth="1"/>
    <col min="14094" max="14094" width="10.5703125" customWidth="1"/>
    <col min="14095" max="14095" width="11.140625" customWidth="1"/>
    <col min="14096" max="14096" width="10.5703125" customWidth="1"/>
    <col min="14097" max="14097" width="15.42578125" customWidth="1"/>
    <col min="14098" max="14098" width="19.140625" customWidth="1"/>
    <col min="14099" max="14099" width="18.140625" customWidth="1"/>
    <col min="14100" max="14100" width="18" customWidth="1"/>
    <col min="14101" max="14101" width="18.85546875" customWidth="1"/>
    <col min="14102" max="14102" width="18.140625" customWidth="1"/>
    <col min="14103" max="14103" width="11.28515625" customWidth="1"/>
    <col min="14104" max="14104" width="19.85546875" customWidth="1"/>
    <col min="14105" max="14105" width="15.5703125" customWidth="1"/>
    <col min="14106" max="14106" width="17.7109375" customWidth="1"/>
    <col min="14107" max="14107" width="18.5703125" customWidth="1"/>
    <col min="14108" max="14108" width="18.85546875" customWidth="1"/>
    <col min="14342" max="14342" width="14.7109375" customWidth="1"/>
    <col min="14344" max="14344" width="19.85546875" customWidth="1"/>
    <col min="14345" max="14345" width="4.7109375" customWidth="1"/>
    <col min="14346" max="14346" width="5.7109375" customWidth="1"/>
    <col min="14347" max="14347" width="18.42578125" customWidth="1"/>
    <col min="14348" max="14348" width="13" customWidth="1"/>
    <col min="14349" max="14349" width="14.5703125" customWidth="1"/>
    <col min="14350" max="14350" width="10.5703125" customWidth="1"/>
    <col min="14351" max="14351" width="11.140625" customWidth="1"/>
    <col min="14352" max="14352" width="10.5703125" customWidth="1"/>
    <col min="14353" max="14353" width="15.42578125" customWidth="1"/>
    <col min="14354" max="14354" width="19.140625" customWidth="1"/>
    <col min="14355" max="14355" width="18.140625" customWidth="1"/>
    <col min="14356" max="14356" width="18" customWidth="1"/>
    <col min="14357" max="14357" width="18.85546875" customWidth="1"/>
    <col min="14358" max="14358" width="18.140625" customWidth="1"/>
    <col min="14359" max="14359" width="11.28515625" customWidth="1"/>
    <col min="14360" max="14360" width="19.85546875" customWidth="1"/>
    <col min="14361" max="14361" width="15.5703125" customWidth="1"/>
    <col min="14362" max="14362" width="17.7109375" customWidth="1"/>
    <col min="14363" max="14363" width="18.5703125" customWidth="1"/>
    <col min="14364" max="14364" width="18.85546875" customWidth="1"/>
    <col min="14598" max="14598" width="14.7109375" customWidth="1"/>
    <col min="14600" max="14600" width="19.85546875" customWidth="1"/>
    <col min="14601" max="14601" width="4.7109375" customWidth="1"/>
    <col min="14602" max="14602" width="5.7109375" customWidth="1"/>
    <col min="14603" max="14603" width="18.42578125" customWidth="1"/>
    <col min="14604" max="14604" width="13" customWidth="1"/>
    <col min="14605" max="14605" width="14.5703125" customWidth="1"/>
    <col min="14606" max="14606" width="10.5703125" customWidth="1"/>
    <col min="14607" max="14607" width="11.140625" customWidth="1"/>
    <col min="14608" max="14608" width="10.5703125" customWidth="1"/>
    <col min="14609" max="14609" width="15.42578125" customWidth="1"/>
    <col min="14610" max="14610" width="19.140625" customWidth="1"/>
    <col min="14611" max="14611" width="18.140625" customWidth="1"/>
    <col min="14612" max="14612" width="18" customWidth="1"/>
    <col min="14613" max="14613" width="18.85546875" customWidth="1"/>
    <col min="14614" max="14614" width="18.140625" customWidth="1"/>
    <col min="14615" max="14615" width="11.28515625" customWidth="1"/>
    <col min="14616" max="14616" width="19.85546875" customWidth="1"/>
    <col min="14617" max="14617" width="15.5703125" customWidth="1"/>
    <col min="14618" max="14618" width="17.7109375" customWidth="1"/>
    <col min="14619" max="14619" width="18.5703125" customWidth="1"/>
    <col min="14620" max="14620" width="18.85546875" customWidth="1"/>
    <col min="14854" max="14854" width="14.7109375" customWidth="1"/>
    <col min="14856" max="14856" width="19.85546875" customWidth="1"/>
    <col min="14857" max="14857" width="4.7109375" customWidth="1"/>
    <col min="14858" max="14858" width="5.7109375" customWidth="1"/>
    <col min="14859" max="14859" width="18.42578125" customWidth="1"/>
    <col min="14860" max="14860" width="13" customWidth="1"/>
    <col min="14861" max="14861" width="14.5703125" customWidth="1"/>
    <col min="14862" max="14862" width="10.5703125" customWidth="1"/>
    <col min="14863" max="14863" width="11.140625" customWidth="1"/>
    <col min="14864" max="14864" width="10.5703125" customWidth="1"/>
    <col min="14865" max="14865" width="15.42578125" customWidth="1"/>
    <col min="14866" max="14866" width="19.140625" customWidth="1"/>
    <col min="14867" max="14867" width="18.140625" customWidth="1"/>
    <col min="14868" max="14868" width="18" customWidth="1"/>
    <col min="14869" max="14869" width="18.85546875" customWidth="1"/>
    <col min="14870" max="14870" width="18.140625" customWidth="1"/>
    <col min="14871" max="14871" width="11.28515625" customWidth="1"/>
    <col min="14872" max="14872" width="19.85546875" customWidth="1"/>
    <col min="14873" max="14873" width="15.5703125" customWidth="1"/>
    <col min="14874" max="14874" width="17.7109375" customWidth="1"/>
    <col min="14875" max="14875" width="18.5703125" customWidth="1"/>
    <col min="14876" max="14876" width="18.85546875" customWidth="1"/>
    <col min="15110" max="15110" width="14.7109375" customWidth="1"/>
    <col min="15112" max="15112" width="19.85546875" customWidth="1"/>
    <col min="15113" max="15113" width="4.7109375" customWidth="1"/>
    <col min="15114" max="15114" width="5.7109375" customWidth="1"/>
    <col min="15115" max="15115" width="18.42578125" customWidth="1"/>
    <col min="15116" max="15116" width="13" customWidth="1"/>
    <col min="15117" max="15117" width="14.5703125" customWidth="1"/>
    <col min="15118" max="15118" width="10.5703125" customWidth="1"/>
    <col min="15119" max="15119" width="11.140625" customWidth="1"/>
    <col min="15120" max="15120" width="10.5703125" customWidth="1"/>
    <col min="15121" max="15121" width="15.42578125" customWidth="1"/>
    <col min="15122" max="15122" width="19.140625" customWidth="1"/>
    <col min="15123" max="15123" width="18.140625" customWidth="1"/>
    <col min="15124" max="15124" width="18" customWidth="1"/>
    <col min="15125" max="15125" width="18.85546875" customWidth="1"/>
    <col min="15126" max="15126" width="18.140625" customWidth="1"/>
    <col min="15127" max="15127" width="11.28515625" customWidth="1"/>
    <col min="15128" max="15128" width="19.85546875" customWidth="1"/>
    <col min="15129" max="15129" width="15.5703125" customWidth="1"/>
    <col min="15130" max="15130" width="17.7109375" customWidth="1"/>
    <col min="15131" max="15131" width="18.5703125" customWidth="1"/>
    <col min="15132" max="15132" width="18.85546875" customWidth="1"/>
    <col min="15366" max="15366" width="14.7109375" customWidth="1"/>
    <col min="15368" max="15368" width="19.85546875" customWidth="1"/>
    <col min="15369" max="15369" width="4.7109375" customWidth="1"/>
    <col min="15370" max="15370" width="5.7109375" customWidth="1"/>
    <col min="15371" max="15371" width="18.42578125" customWidth="1"/>
    <col min="15372" max="15372" width="13" customWidth="1"/>
    <col min="15373" max="15373" width="14.5703125" customWidth="1"/>
    <col min="15374" max="15374" width="10.5703125" customWidth="1"/>
    <col min="15375" max="15375" width="11.140625" customWidth="1"/>
    <col min="15376" max="15376" width="10.5703125" customWidth="1"/>
    <col min="15377" max="15377" width="15.42578125" customWidth="1"/>
    <col min="15378" max="15378" width="19.140625" customWidth="1"/>
    <col min="15379" max="15379" width="18.140625" customWidth="1"/>
    <col min="15380" max="15380" width="18" customWidth="1"/>
    <col min="15381" max="15381" width="18.85546875" customWidth="1"/>
    <col min="15382" max="15382" width="18.140625" customWidth="1"/>
    <col min="15383" max="15383" width="11.28515625" customWidth="1"/>
    <col min="15384" max="15384" width="19.85546875" customWidth="1"/>
    <col min="15385" max="15385" width="15.5703125" customWidth="1"/>
    <col min="15386" max="15386" width="17.7109375" customWidth="1"/>
    <col min="15387" max="15387" width="18.5703125" customWidth="1"/>
    <col min="15388" max="15388" width="18.85546875" customWidth="1"/>
    <col min="15622" max="15622" width="14.7109375" customWidth="1"/>
    <col min="15624" max="15624" width="19.85546875" customWidth="1"/>
    <col min="15625" max="15625" width="4.7109375" customWidth="1"/>
    <col min="15626" max="15626" width="5.7109375" customWidth="1"/>
    <col min="15627" max="15627" width="18.42578125" customWidth="1"/>
    <col min="15628" max="15628" width="13" customWidth="1"/>
    <col min="15629" max="15629" width="14.5703125" customWidth="1"/>
    <col min="15630" max="15630" width="10.5703125" customWidth="1"/>
    <col min="15631" max="15631" width="11.140625" customWidth="1"/>
    <col min="15632" max="15632" width="10.5703125" customWidth="1"/>
    <col min="15633" max="15633" width="15.42578125" customWidth="1"/>
    <col min="15634" max="15634" width="19.140625" customWidth="1"/>
    <col min="15635" max="15635" width="18.140625" customWidth="1"/>
    <col min="15636" max="15636" width="18" customWidth="1"/>
    <col min="15637" max="15637" width="18.85546875" customWidth="1"/>
    <col min="15638" max="15638" width="18.140625" customWidth="1"/>
    <col min="15639" max="15639" width="11.28515625" customWidth="1"/>
    <col min="15640" max="15640" width="19.85546875" customWidth="1"/>
    <col min="15641" max="15641" width="15.5703125" customWidth="1"/>
    <col min="15642" max="15642" width="17.7109375" customWidth="1"/>
    <col min="15643" max="15643" width="18.5703125" customWidth="1"/>
    <col min="15644" max="15644" width="18.85546875" customWidth="1"/>
    <col min="15878" max="15878" width="14.7109375" customWidth="1"/>
    <col min="15880" max="15880" width="19.85546875" customWidth="1"/>
    <col min="15881" max="15881" width="4.7109375" customWidth="1"/>
    <col min="15882" max="15882" width="5.7109375" customWidth="1"/>
    <col min="15883" max="15883" width="18.42578125" customWidth="1"/>
    <col min="15884" max="15884" width="13" customWidth="1"/>
    <col min="15885" max="15885" width="14.5703125" customWidth="1"/>
    <col min="15886" max="15886" width="10.5703125" customWidth="1"/>
    <col min="15887" max="15887" width="11.140625" customWidth="1"/>
    <col min="15888" max="15888" width="10.5703125" customWidth="1"/>
    <col min="15889" max="15889" width="15.42578125" customWidth="1"/>
    <col min="15890" max="15890" width="19.140625" customWidth="1"/>
    <col min="15891" max="15891" width="18.140625" customWidth="1"/>
    <col min="15892" max="15892" width="18" customWidth="1"/>
    <col min="15893" max="15893" width="18.85546875" customWidth="1"/>
    <col min="15894" max="15894" width="18.140625" customWidth="1"/>
    <col min="15895" max="15895" width="11.28515625" customWidth="1"/>
    <col min="15896" max="15896" width="19.85546875" customWidth="1"/>
    <col min="15897" max="15897" width="15.5703125" customWidth="1"/>
    <col min="15898" max="15898" width="17.7109375" customWidth="1"/>
    <col min="15899" max="15899" width="18.5703125" customWidth="1"/>
    <col min="15900" max="15900" width="18.85546875" customWidth="1"/>
    <col min="16134" max="16134" width="14.7109375" customWidth="1"/>
    <col min="16136" max="16136" width="19.85546875" customWidth="1"/>
    <col min="16137" max="16137" width="4.7109375" customWidth="1"/>
    <col min="16138" max="16138" width="5.7109375" customWidth="1"/>
    <col min="16139" max="16139" width="18.42578125" customWidth="1"/>
    <col min="16140" max="16140" width="13" customWidth="1"/>
    <col min="16141" max="16141" width="14.5703125" customWidth="1"/>
    <col min="16142" max="16142" width="10.5703125" customWidth="1"/>
    <col min="16143" max="16143" width="11.140625" customWidth="1"/>
    <col min="16144" max="16144" width="10.5703125" customWidth="1"/>
    <col min="16145" max="16145" width="15.42578125" customWidth="1"/>
    <col min="16146" max="16146" width="19.140625" customWidth="1"/>
    <col min="16147" max="16147" width="18.140625" customWidth="1"/>
    <col min="16148" max="16148" width="18" customWidth="1"/>
    <col min="16149" max="16149" width="18.85546875" customWidth="1"/>
    <col min="16150" max="16150" width="18.140625" customWidth="1"/>
    <col min="16151" max="16151" width="11.28515625" customWidth="1"/>
    <col min="16152" max="16152" width="19.85546875" customWidth="1"/>
    <col min="16153" max="16153" width="15.5703125" customWidth="1"/>
    <col min="16154" max="16154" width="17.7109375" customWidth="1"/>
    <col min="16155" max="16155" width="18.5703125" customWidth="1"/>
    <col min="16156" max="16156" width="18.85546875" customWidth="1"/>
  </cols>
  <sheetData>
    <row r="1" spans="1:28" ht="24" customHeight="1" x14ac:dyDescent="0.35">
      <c r="A1" s="600" t="s">
        <v>67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7"/>
    </row>
    <row r="2" spans="1:28" ht="21" x14ac:dyDescent="0.35">
      <c r="A2" s="600" t="s">
        <v>165</v>
      </c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9"/>
    </row>
    <row r="3" spans="1:28" ht="21.75" thickBot="1" x14ac:dyDescent="0.4">
      <c r="A3" s="601" t="s">
        <v>250</v>
      </c>
      <c r="B3" s="601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9"/>
    </row>
    <row r="4" spans="1:28" ht="18" thickBot="1" x14ac:dyDescent="0.35">
      <c r="A4" s="71"/>
      <c r="B4" s="618"/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20"/>
    </row>
    <row r="5" spans="1:28" ht="18" thickBot="1" x14ac:dyDescent="0.35">
      <c r="A5" s="606" t="s">
        <v>41</v>
      </c>
      <c r="B5" s="606" t="s">
        <v>3</v>
      </c>
      <c r="C5" s="607"/>
      <c r="D5" s="658" t="s">
        <v>0</v>
      </c>
      <c r="E5" s="660"/>
      <c r="F5" s="660"/>
      <c r="G5" s="660"/>
      <c r="H5" s="660"/>
      <c r="I5" s="660"/>
      <c r="J5" s="660"/>
      <c r="K5" s="660"/>
      <c r="L5" s="625" t="s">
        <v>68</v>
      </c>
      <c r="M5" s="625" t="s">
        <v>69</v>
      </c>
      <c r="N5" s="658" t="s">
        <v>1</v>
      </c>
      <c r="O5" s="658"/>
      <c r="P5" s="662"/>
      <c r="Q5" s="656" t="s">
        <v>70</v>
      </c>
      <c r="R5" s="656"/>
      <c r="S5" s="187"/>
      <c r="T5" s="657" t="s">
        <v>2</v>
      </c>
      <c r="U5" s="658"/>
      <c r="V5" s="658"/>
      <c r="W5" s="658"/>
      <c r="X5" s="658"/>
      <c r="Y5" s="658"/>
      <c r="Z5" s="658"/>
      <c r="AA5" s="658"/>
      <c r="AB5" s="659"/>
    </row>
    <row r="6" spans="1:28" ht="104.25" thickBot="1" x14ac:dyDescent="0.3">
      <c r="A6" s="608"/>
      <c r="B6" s="608"/>
      <c r="C6" s="609"/>
      <c r="D6" s="671" t="s">
        <v>71</v>
      </c>
      <c r="E6" s="672"/>
      <c r="F6" s="185" t="s">
        <v>72</v>
      </c>
      <c r="G6" s="185" t="s">
        <v>73</v>
      </c>
      <c r="H6" s="186" t="s">
        <v>74</v>
      </c>
      <c r="I6" s="185" t="s">
        <v>5</v>
      </c>
      <c r="J6" s="186" t="s">
        <v>75</v>
      </c>
      <c r="K6" s="185" t="s">
        <v>76</v>
      </c>
      <c r="L6" s="626"/>
      <c r="M6" s="661"/>
      <c r="N6" s="40" t="s">
        <v>85</v>
      </c>
      <c r="O6" s="40" t="s">
        <v>77</v>
      </c>
      <c r="P6" s="40" t="s">
        <v>78</v>
      </c>
      <c r="Q6" s="40" t="s">
        <v>79</v>
      </c>
      <c r="R6" s="40" t="s">
        <v>80</v>
      </c>
      <c r="S6" s="40" t="s">
        <v>84</v>
      </c>
      <c r="T6" s="40" t="s">
        <v>104</v>
      </c>
      <c r="U6" s="40" t="s">
        <v>76</v>
      </c>
      <c r="V6" s="189" t="s">
        <v>100</v>
      </c>
      <c r="W6" s="189" t="s">
        <v>101</v>
      </c>
      <c r="X6" s="40" t="s">
        <v>81</v>
      </c>
      <c r="Y6" s="40" t="s">
        <v>102</v>
      </c>
      <c r="Z6" s="40" t="s">
        <v>103</v>
      </c>
      <c r="AA6" s="40" t="s">
        <v>82</v>
      </c>
      <c r="AB6" s="188" t="s">
        <v>83</v>
      </c>
    </row>
    <row r="7" spans="1:28" s="316" customFormat="1" ht="24.95" customHeight="1" thickBot="1" x14ac:dyDescent="0.3">
      <c r="A7" s="594">
        <v>1</v>
      </c>
      <c r="B7" s="596" t="s">
        <v>271</v>
      </c>
      <c r="C7" s="597"/>
      <c r="D7" s="633" t="s">
        <v>354</v>
      </c>
      <c r="E7" s="634"/>
      <c r="F7" s="640"/>
      <c r="G7" s="640"/>
      <c r="H7" s="520">
        <v>15000000</v>
      </c>
      <c r="I7" s="667" t="s">
        <v>181</v>
      </c>
      <c r="J7" s="669"/>
      <c r="K7" s="357" t="s">
        <v>6</v>
      </c>
      <c r="L7" s="665" t="s">
        <v>168</v>
      </c>
      <c r="M7" s="667" t="s">
        <v>168</v>
      </c>
      <c r="N7" s="358">
        <v>44613</v>
      </c>
      <c r="O7" s="358">
        <v>44617</v>
      </c>
      <c r="P7" s="358">
        <v>44621</v>
      </c>
      <c r="Q7" s="358">
        <v>44631</v>
      </c>
      <c r="R7" s="358">
        <v>44635</v>
      </c>
      <c r="S7" s="358">
        <v>44641</v>
      </c>
      <c r="T7" s="358">
        <v>44645</v>
      </c>
      <c r="U7" s="359" t="s">
        <v>6</v>
      </c>
      <c r="V7" s="358">
        <v>44673</v>
      </c>
      <c r="W7" s="358">
        <v>44676</v>
      </c>
      <c r="X7" s="360"/>
      <c r="Y7" s="358">
        <v>44679</v>
      </c>
      <c r="Z7" s="358">
        <v>44701</v>
      </c>
      <c r="AA7" s="361">
        <v>45016</v>
      </c>
      <c r="AB7" s="362">
        <v>45016</v>
      </c>
    </row>
    <row r="8" spans="1:28" s="316" customFormat="1" ht="31.5" customHeight="1" thickBot="1" x14ac:dyDescent="0.3">
      <c r="A8" s="595"/>
      <c r="B8" s="598"/>
      <c r="C8" s="599"/>
      <c r="D8" s="635"/>
      <c r="E8" s="636"/>
      <c r="F8" s="641"/>
      <c r="G8" s="641"/>
      <c r="H8" s="521"/>
      <c r="I8" s="668"/>
      <c r="J8" s="670"/>
      <c r="K8" s="363" t="s">
        <v>10</v>
      </c>
      <c r="L8" s="666"/>
      <c r="M8" s="668"/>
      <c r="N8" s="364"/>
      <c r="O8" s="365"/>
      <c r="P8" s="365"/>
      <c r="Q8" s="365"/>
      <c r="R8" s="365"/>
      <c r="S8" s="365"/>
      <c r="T8" s="365"/>
      <c r="U8" s="366" t="s">
        <v>10</v>
      </c>
      <c r="V8" s="367"/>
      <c r="W8" s="368"/>
      <c r="X8" s="369"/>
      <c r="Y8" s="370"/>
      <c r="Z8" s="370"/>
      <c r="AA8" s="365"/>
      <c r="AB8" s="371"/>
    </row>
    <row r="9" spans="1:28" ht="33.75" customHeight="1" thickBot="1" x14ac:dyDescent="0.3">
      <c r="A9" s="592">
        <f>A7+1</f>
        <v>2</v>
      </c>
      <c r="B9" s="629" t="s">
        <v>183</v>
      </c>
      <c r="C9" s="630"/>
      <c r="D9" s="633" t="s">
        <v>355</v>
      </c>
      <c r="E9" s="634"/>
      <c r="F9" s="627"/>
      <c r="G9" s="640">
        <v>6</v>
      </c>
      <c r="H9" s="602">
        <v>17500000</v>
      </c>
      <c r="I9" s="642" t="s">
        <v>181</v>
      </c>
      <c r="J9" s="644" t="s">
        <v>166</v>
      </c>
      <c r="K9" s="78" t="s">
        <v>6</v>
      </c>
      <c r="L9" s="623" t="s">
        <v>168</v>
      </c>
      <c r="M9" s="639" t="s">
        <v>168</v>
      </c>
      <c r="N9" s="45">
        <v>44746</v>
      </c>
      <c r="O9" s="45">
        <v>44750</v>
      </c>
      <c r="P9" s="45">
        <v>44753</v>
      </c>
      <c r="Q9" s="45">
        <v>44767</v>
      </c>
      <c r="R9" s="45">
        <v>44770</v>
      </c>
      <c r="S9" s="45">
        <v>44775</v>
      </c>
      <c r="T9" s="45">
        <v>44778</v>
      </c>
      <c r="U9" s="46" t="s">
        <v>6</v>
      </c>
      <c r="V9" s="45">
        <v>44809</v>
      </c>
      <c r="W9" s="45">
        <v>44811</v>
      </c>
      <c r="X9" s="122"/>
      <c r="Y9" s="47">
        <v>44813</v>
      </c>
      <c r="Z9" s="47">
        <v>44827</v>
      </c>
      <c r="AA9" s="45">
        <v>44886</v>
      </c>
      <c r="AB9" s="45">
        <v>44895</v>
      </c>
    </row>
    <row r="10" spans="1:28" ht="28.5" customHeight="1" thickBot="1" x14ac:dyDescent="0.3">
      <c r="A10" s="593"/>
      <c r="B10" s="631"/>
      <c r="C10" s="632"/>
      <c r="D10" s="635"/>
      <c r="E10" s="636"/>
      <c r="F10" s="628"/>
      <c r="G10" s="641"/>
      <c r="H10" s="603"/>
      <c r="I10" s="643"/>
      <c r="J10" s="645"/>
      <c r="K10" s="78" t="s">
        <v>10</v>
      </c>
      <c r="L10" s="624"/>
      <c r="M10" s="624"/>
      <c r="N10" s="109"/>
      <c r="O10" s="109"/>
      <c r="P10" s="109"/>
      <c r="Q10" s="109"/>
      <c r="R10" s="109"/>
      <c r="S10" s="109"/>
      <c r="T10" s="109"/>
      <c r="U10" s="68" t="s">
        <v>10</v>
      </c>
      <c r="V10" s="110"/>
      <c r="W10" s="109"/>
      <c r="X10" s="111"/>
      <c r="Y10" s="112"/>
      <c r="Z10" s="112"/>
      <c r="AA10" s="109"/>
      <c r="AB10" s="118"/>
    </row>
    <row r="11" spans="1:28" ht="24.95" customHeight="1" thickBot="1" x14ac:dyDescent="0.3">
      <c r="A11" s="592">
        <f t="shared" ref="A11" si="0">A9+1</f>
        <v>3</v>
      </c>
      <c r="B11" s="610" t="s">
        <v>251</v>
      </c>
      <c r="C11" s="611"/>
      <c r="D11" s="614" t="s">
        <v>356</v>
      </c>
      <c r="E11" s="615"/>
      <c r="F11" s="627"/>
      <c r="G11" s="627">
        <v>1</v>
      </c>
      <c r="H11" s="604">
        <v>150000000</v>
      </c>
      <c r="I11" s="663" t="s">
        <v>186</v>
      </c>
      <c r="J11" s="644" t="s">
        <v>171</v>
      </c>
      <c r="K11" s="72" t="s">
        <v>6</v>
      </c>
      <c r="L11" s="604" t="s">
        <v>172</v>
      </c>
      <c r="M11" s="663" t="s">
        <v>168</v>
      </c>
      <c r="N11" s="74">
        <v>44634</v>
      </c>
      <c r="O11" s="31">
        <v>44637</v>
      </c>
      <c r="P11" s="31">
        <v>44641</v>
      </c>
      <c r="Q11" s="31">
        <v>44655</v>
      </c>
      <c r="R11" s="31">
        <v>44659</v>
      </c>
      <c r="S11" s="31">
        <v>44664</v>
      </c>
      <c r="T11" s="31">
        <v>44669</v>
      </c>
      <c r="U11" s="30" t="s">
        <v>6</v>
      </c>
      <c r="V11" s="45">
        <v>44701</v>
      </c>
      <c r="W11" s="45">
        <v>44705</v>
      </c>
      <c r="X11" s="113"/>
      <c r="Y11" s="45">
        <v>44708</v>
      </c>
      <c r="Z11" s="45">
        <v>40711</v>
      </c>
      <c r="AA11" s="31">
        <v>44792</v>
      </c>
      <c r="AB11" s="32">
        <v>44799</v>
      </c>
    </row>
    <row r="12" spans="1:28" ht="31.5" customHeight="1" thickBot="1" x14ac:dyDescent="0.3">
      <c r="A12" s="593"/>
      <c r="B12" s="612"/>
      <c r="C12" s="613"/>
      <c r="D12" s="616"/>
      <c r="E12" s="617"/>
      <c r="F12" s="628"/>
      <c r="G12" s="628"/>
      <c r="H12" s="605"/>
      <c r="I12" s="664"/>
      <c r="J12" s="645"/>
      <c r="K12" s="73" t="s">
        <v>10</v>
      </c>
      <c r="L12" s="605"/>
      <c r="M12" s="664"/>
      <c r="N12" s="75"/>
      <c r="O12" s="38"/>
      <c r="P12" s="38"/>
      <c r="Q12" s="38"/>
      <c r="R12" s="38"/>
      <c r="S12" s="38"/>
      <c r="T12" s="38"/>
      <c r="U12" s="46" t="s">
        <v>10</v>
      </c>
      <c r="V12" s="45"/>
      <c r="W12" s="93"/>
      <c r="X12" s="114"/>
      <c r="Y12" s="94"/>
      <c r="Z12" s="94"/>
      <c r="AA12" s="38"/>
      <c r="AB12" s="96"/>
    </row>
    <row r="13" spans="1:28" ht="33.75" customHeight="1" thickBot="1" x14ac:dyDescent="0.3">
      <c r="A13" s="592">
        <f t="shared" ref="A13" si="1">A11+1</f>
        <v>4</v>
      </c>
      <c r="B13" s="629" t="s">
        <v>195</v>
      </c>
      <c r="C13" s="630"/>
      <c r="D13" s="614" t="s">
        <v>253</v>
      </c>
      <c r="E13" s="615"/>
      <c r="F13" s="627"/>
      <c r="G13" s="640" t="s">
        <v>182</v>
      </c>
      <c r="H13" s="602">
        <v>3355000</v>
      </c>
      <c r="I13" s="642" t="s">
        <v>181</v>
      </c>
      <c r="J13" s="644" t="s">
        <v>166</v>
      </c>
      <c r="K13" s="78" t="s">
        <v>6</v>
      </c>
      <c r="L13" s="623" t="s">
        <v>169</v>
      </c>
      <c r="M13" s="639" t="s">
        <v>169</v>
      </c>
      <c r="N13" s="45">
        <v>44587</v>
      </c>
      <c r="O13" s="45">
        <v>44589</v>
      </c>
      <c r="P13" s="45">
        <v>44637</v>
      </c>
      <c r="Q13" s="45">
        <v>44672</v>
      </c>
      <c r="R13" s="45">
        <v>44676</v>
      </c>
      <c r="S13" s="45">
        <v>44680</v>
      </c>
      <c r="T13" s="45">
        <v>44684</v>
      </c>
      <c r="U13" s="46" t="s">
        <v>6</v>
      </c>
      <c r="V13" s="45">
        <v>44712</v>
      </c>
      <c r="W13" s="45">
        <v>44714</v>
      </c>
      <c r="X13" s="122"/>
      <c r="Y13" s="47">
        <v>44718</v>
      </c>
      <c r="Z13" s="47">
        <v>44728</v>
      </c>
      <c r="AA13" s="45">
        <v>44916</v>
      </c>
      <c r="AB13" s="45">
        <v>44923</v>
      </c>
    </row>
    <row r="14" spans="1:28" ht="28.5" customHeight="1" thickBot="1" x14ac:dyDescent="0.3">
      <c r="A14" s="593"/>
      <c r="B14" s="631"/>
      <c r="C14" s="632"/>
      <c r="D14" s="616"/>
      <c r="E14" s="617"/>
      <c r="F14" s="628"/>
      <c r="G14" s="641"/>
      <c r="H14" s="603"/>
      <c r="I14" s="643"/>
      <c r="J14" s="645"/>
      <c r="K14" s="78" t="s">
        <v>10</v>
      </c>
      <c r="L14" s="624"/>
      <c r="M14" s="624"/>
      <c r="N14" s="109"/>
      <c r="O14" s="109"/>
      <c r="P14" s="109"/>
      <c r="Q14" s="109"/>
      <c r="R14" s="109"/>
      <c r="S14" s="109"/>
      <c r="T14" s="109"/>
      <c r="U14" s="68" t="s">
        <v>10</v>
      </c>
      <c r="V14" s="110"/>
      <c r="W14" s="109"/>
      <c r="X14" s="111"/>
      <c r="Y14" s="112"/>
      <c r="Z14" s="112"/>
      <c r="AA14" s="109"/>
      <c r="AB14" s="118"/>
    </row>
    <row r="15" spans="1:28" ht="33.75" customHeight="1" thickBot="1" x14ac:dyDescent="0.3">
      <c r="A15" s="592">
        <f t="shared" ref="A15" si="2">A13+1</f>
        <v>5</v>
      </c>
      <c r="B15" s="629" t="s">
        <v>252</v>
      </c>
      <c r="C15" s="630"/>
      <c r="D15" s="614" t="s">
        <v>358</v>
      </c>
      <c r="E15" s="615"/>
      <c r="F15" s="627"/>
      <c r="G15" s="640">
        <v>1</v>
      </c>
      <c r="H15" s="602">
        <v>2000000</v>
      </c>
      <c r="I15" s="642" t="s">
        <v>181</v>
      </c>
      <c r="J15" s="644" t="s">
        <v>166</v>
      </c>
      <c r="K15" s="78" t="s">
        <v>6</v>
      </c>
      <c r="L15" s="623" t="s">
        <v>169</v>
      </c>
      <c r="M15" s="639" t="s">
        <v>169</v>
      </c>
      <c r="N15" s="45">
        <v>44767</v>
      </c>
      <c r="O15" s="45">
        <v>44770</v>
      </c>
      <c r="P15" s="45">
        <v>44774</v>
      </c>
      <c r="Q15" s="45">
        <v>44778</v>
      </c>
      <c r="R15" s="45">
        <v>44783</v>
      </c>
      <c r="S15" s="45">
        <v>44788</v>
      </c>
      <c r="T15" s="45">
        <v>44790</v>
      </c>
      <c r="U15" s="46" t="s">
        <v>6</v>
      </c>
      <c r="V15" s="45">
        <v>44799</v>
      </c>
      <c r="W15" s="45">
        <v>44803</v>
      </c>
      <c r="X15" s="122"/>
      <c r="Y15" s="47">
        <v>44806</v>
      </c>
      <c r="Z15" s="47">
        <v>44820</v>
      </c>
      <c r="AA15" s="45">
        <v>44880</v>
      </c>
      <c r="AB15" s="45">
        <v>44895</v>
      </c>
    </row>
    <row r="16" spans="1:28" ht="28.5" customHeight="1" thickBot="1" x14ac:dyDescent="0.3">
      <c r="A16" s="593"/>
      <c r="B16" s="631"/>
      <c r="C16" s="632"/>
      <c r="D16" s="616"/>
      <c r="E16" s="617"/>
      <c r="F16" s="628"/>
      <c r="G16" s="641"/>
      <c r="H16" s="603"/>
      <c r="I16" s="643"/>
      <c r="J16" s="645"/>
      <c r="K16" s="78" t="s">
        <v>10</v>
      </c>
      <c r="L16" s="624"/>
      <c r="M16" s="624"/>
      <c r="N16" s="109"/>
      <c r="O16" s="109"/>
      <c r="P16" s="109"/>
      <c r="Q16" s="109"/>
      <c r="R16" s="109"/>
      <c r="S16" s="109"/>
      <c r="T16" s="109"/>
      <c r="U16" s="68" t="s">
        <v>10</v>
      </c>
      <c r="V16" s="110"/>
      <c r="W16" s="109"/>
      <c r="X16" s="111"/>
      <c r="Y16" s="112"/>
      <c r="Z16" s="112"/>
      <c r="AA16" s="109"/>
      <c r="AB16" s="118"/>
    </row>
    <row r="17" spans="1:28" ht="30" customHeight="1" thickBot="1" x14ac:dyDescent="0.3">
      <c r="A17" s="592">
        <f t="shared" ref="A17" si="3">A15+1</f>
        <v>6</v>
      </c>
      <c r="B17" s="646" t="s">
        <v>199</v>
      </c>
      <c r="C17" s="686"/>
      <c r="D17" s="696" t="s">
        <v>359</v>
      </c>
      <c r="E17" s="697"/>
      <c r="F17" s="627"/>
      <c r="G17" s="640">
        <v>6</v>
      </c>
      <c r="H17" s="700">
        <v>4200000</v>
      </c>
      <c r="I17" s="642" t="s">
        <v>181</v>
      </c>
      <c r="J17" s="644" t="s">
        <v>166</v>
      </c>
      <c r="K17" s="80" t="s">
        <v>6</v>
      </c>
      <c r="L17" s="623" t="s">
        <v>169</v>
      </c>
      <c r="M17" s="623" t="s">
        <v>169</v>
      </c>
      <c r="N17" s="74">
        <v>44606</v>
      </c>
      <c r="O17" s="36">
        <v>44609</v>
      </c>
      <c r="P17" s="31">
        <v>44613</v>
      </c>
      <c r="Q17" s="31">
        <v>44624</v>
      </c>
      <c r="R17" s="31">
        <v>44629</v>
      </c>
      <c r="S17" s="31">
        <v>44634</v>
      </c>
      <c r="T17" s="31">
        <v>44637</v>
      </c>
      <c r="U17" s="30" t="s">
        <v>6</v>
      </c>
      <c r="V17" s="45">
        <v>44666</v>
      </c>
      <c r="W17" s="31">
        <v>44670</v>
      </c>
      <c r="X17" s="63"/>
      <c r="Y17" s="31">
        <v>44671</v>
      </c>
      <c r="Z17" s="31">
        <v>44701</v>
      </c>
      <c r="AA17" s="31">
        <v>44918</v>
      </c>
      <c r="AB17" s="100">
        <v>44925</v>
      </c>
    </row>
    <row r="18" spans="1:28" ht="24.95" customHeight="1" thickBot="1" x14ac:dyDescent="0.3">
      <c r="A18" s="593"/>
      <c r="B18" s="688"/>
      <c r="C18" s="689"/>
      <c r="D18" s="702"/>
      <c r="E18" s="703"/>
      <c r="F18" s="628"/>
      <c r="G18" s="641"/>
      <c r="H18" s="701"/>
      <c r="I18" s="643"/>
      <c r="J18" s="645"/>
      <c r="K18" s="78" t="s">
        <v>10</v>
      </c>
      <c r="L18" s="624"/>
      <c r="M18" s="624"/>
      <c r="N18" s="84"/>
      <c r="O18" s="34"/>
      <c r="P18" s="34"/>
      <c r="Q18" s="34"/>
      <c r="R18" s="34"/>
      <c r="S18" s="34"/>
      <c r="T18" s="34"/>
      <c r="U18" s="33" t="s">
        <v>10</v>
      </c>
      <c r="V18" s="102"/>
      <c r="W18" s="34"/>
      <c r="X18" s="66"/>
      <c r="Y18" s="31"/>
      <c r="Z18" s="35"/>
      <c r="AA18" s="34"/>
      <c r="AB18" s="99"/>
    </row>
    <row r="19" spans="1:28" ht="32.25" customHeight="1" thickBot="1" x14ac:dyDescent="0.3">
      <c r="A19" s="592">
        <f t="shared" ref="A19" si="4">A17+1</f>
        <v>7</v>
      </c>
      <c r="B19" s="610" t="s">
        <v>157</v>
      </c>
      <c r="C19" s="611"/>
      <c r="D19" s="682" t="s">
        <v>282</v>
      </c>
      <c r="E19" s="683"/>
      <c r="F19" s="673"/>
      <c r="G19" s="640">
        <v>5</v>
      </c>
      <c r="H19" s="602">
        <v>2320000</v>
      </c>
      <c r="I19" s="621" t="s">
        <v>181</v>
      </c>
      <c r="J19" s="623" t="s">
        <v>166</v>
      </c>
      <c r="K19" s="82" t="s">
        <v>6</v>
      </c>
      <c r="L19" s="602" t="s">
        <v>169</v>
      </c>
      <c r="M19" s="621" t="s">
        <v>169</v>
      </c>
      <c r="N19" s="81">
        <v>44599</v>
      </c>
      <c r="O19" s="45">
        <v>44601</v>
      </c>
      <c r="P19" s="81">
        <v>44607</v>
      </c>
      <c r="Q19" s="45">
        <v>44614</v>
      </c>
      <c r="R19" s="45">
        <v>44616</v>
      </c>
      <c r="S19" s="45">
        <v>44614</v>
      </c>
      <c r="T19" s="45">
        <v>44616</v>
      </c>
      <c r="U19" s="69" t="s">
        <v>6</v>
      </c>
      <c r="V19" s="95">
        <v>44638</v>
      </c>
      <c r="W19" s="95">
        <v>44642</v>
      </c>
      <c r="X19" s="116"/>
      <c r="Y19" s="45">
        <v>44645</v>
      </c>
      <c r="Z19" s="47">
        <v>44666</v>
      </c>
      <c r="AA19" s="45">
        <v>44911</v>
      </c>
      <c r="AB19" s="97">
        <v>44918</v>
      </c>
    </row>
    <row r="20" spans="1:28" ht="33.75" customHeight="1" thickBot="1" x14ac:dyDescent="0.3">
      <c r="A20" s="593"/>
      <c r="B20" s="612"/>
      <c r="C20" s="613"/>
      <c r="D20" s="684"/>
      <c r="E20" s="685"/>
      <c r="F20" s="673"/>
      <c r="G20" s="641"/>
      <c r="H20" s="603"/>
      <c r="I20" s="622"/>
      <c r="J20" s="624"/>
      <c r="K20" s="80" t="str">
        <f>K12</f>
        <v>Actual</v>
      </c>
      <c r="L20" s="603"/>
      <c r="M20" s="622"/>
      <c r="N20" s="81"/>
      <c r="O20" s="45"/>
      <c r="P20" s="45"/>
      <c r="Q20" s="45"/>
      <c r="R20" s="45"/>
      <c r="S20" s="45"/>
      <c r="T20" s="45"/>
      <c r="U20" s="37" t="s">
        <v>10</v>
      </c>
      <c r="V20" s="38"/>
      <c r="W20" s="38"/>
      <c r="X20" s="115"/>
      <c r="Y20" s="45"/>
      <c r="Z20" s="47"/>
      <c r="AA20" s="45"/>
      <c r="AB20" s="97"/>
    </row>
    <row r="21" spans="1:28" ht="33.75" customHeight="1" thickBot="1" x14ac:dyDescent="0.3">
      <c r="A21" s="592">
        <f t="shared" ref="A21" si="5">A19+1</f>
        <v>8</v>
      </c>
      <c r="B21" s="629" t="s">
        <v>281</v>
      </c>
      <c r="C21" s="630"/>
      <c r="D21" s="682" t="s">
        <v>360</v>
      </c>
      <c r="E21" s="683"/>
      <c r="F21" s="627"/>
      <c r="G21" s="627">
        <v>1</v>
      </c>
      <c r="H21" s="602">
        <v>70000000</v>
      </c>
      <c r="I21" s="621" t="s">
        <v>186</v>
      </c>
      <c r="J21" s="623" t="s">
        <v>166</v>
      </c>
      <c r="K21" s="82" t="s">
        <v>6</v>
      </c>
      <c r="L21" s="602" t="s">
        <v>168</v>
      </c>
      <c r="M21" s="621" t="s">
        <v>168</v>
      </c>
      <c r="N21" s="81">
        <v>44685</v>
      </c>
      <c r="O21" s="45">
        <v>44692</v>
      </c>
      <c r="P21" s="45">
        <v>44727</v>
      </c>
      <c r="Q21" s="45">
        <v>44748</v>
      </c>
      <c r="R21" s="45">
        <v>44753</v>
      </c>
      <c r="S21" s="45">
        <v>44756</v>
      </c>
      <c r="T21" s="45">
        <v>44760</v>
      </c>
      <c r="U21" s="68" t="s">
        <v>6</v>
      </c>
      <c r="V21" s="95">
        <v>44792</v>
      </c>
      <c r="W21" s="95">
        <v>44796</v>
      </c>
      <c r="X21" s="67"/>
      <c r="Y21" s="47">
        <v>44802</v>
      </c>
      <c r="Z21" s="47">
        <v>44819</v>
      </c>
      <c r="AA21" s="45">
        <v>44910</v>
      </c>
      <c r="AB21" s="97">
        <v>44918</v>
      </c>
    </row>
    <row r="22" spans="1:28" ht="29.25" customHeight="1" thickBot="1" x14ac:dyDescent="0.3">
      <c r="A22" s="593"/>
      <c r="B22" s="631"/>
      <c r="C22" s="632"/>
      <c r="D22" s="684"/>
      <c r="E22" s="685"/>
      <c r="F22" s="628"/>
      <c r="G22" s="628"/>
      <c r="H22" s="603"/>
      <c r="I22" s="622"/>
      <c r="J22" s="624"/>
      <c r="K22" s="80" t="s">
        <v>10</v>
      </c>
      <c r="L22" s="603"/>
      <c r="M22" s="622"/>
      <c r="N22" s="81"/>
      <c r="O22" s="45"/>
      <c r="P22" s="45"/>
      <c r="Q22" s="45"/>
      <c r="R22" s="45"/>
      <c r="S22" s="45"/>
      <c r="T22" s="45"/>
      <c r="U22" s="30" t="s">
        <v>10</v>
      </c>
      <c r="V22" s="42"/>
      <c r="W22" s="42"/>
      <c r="X22" s="44"/>
      <c r="Y22" s="47"/>
      <c r="Z22" s="47"/>
      <c r="AA22" s="45"/>
      <c r="AB22" s="97"/>
    </row>
    <row r="23" spans="1:28" s="316" customFormat="1" ht="30.75" customHeight="1" thickBot="1" x14ac:dyDescent="0.3">
      <c r="A23" s="594">
        <f t="shared" ref="A23" si="6">A21+1</f>
        <v>9</v>
      </c>
      <c r="B23" s="596" t="s">
        <v>288</v>
      </c>
      <c r="C23" s="597"/>
      <c r="D23" s="708" t="s">
        <v>382</v>
      </c>
      <c r="E23" s="709"/>
      <c r="F23" s="640"/>
      <c r="G23" s="640"/>
      <c r="H23" s="520">
        <v>10000000</v>
      </c>
      <c r="I23" s="667" t="s">
        <v>181</v>
      </c>
      <c r="J23" s="690" t="s">
        <v>166</v>
      </c>
      <c r="K23" s="373" t="s">
        <v>6</v>
      </c>
      <c r="L23" s="690"/>
      <c r="M23" s="690"/>
      <c r="N23" s="358">
        <v>44627</v>
      </c>
      <c r="O23" s="361">
        <v>44631</v>
      </c>
      <c r="P23" s="361">
        <v>44641</v>
      </c>
      <c r="Q23" s="361">
        <v>44655</v>
      </c>
      <c r="R23" s="361">
        <v>44657</v>
      </c>
      <c r="S23" s="361">
        <v>44659</v>
      </c>
      <c r="T23" s="361">
        <v>44666</v>
      </c>
      <c r="U23" s="359" t="s">
        <v>6</v>
      </c>
      <c r="V23" s="361">
        <v>44701</v>
      </c>
      <c r="W23" s="361">
        <v>44706</v>
      </c>
      <c r="X23" s="374"/>
      <c r="Y23" s="361">
        <v>44711</v>
      </c>
      <c r="Z23" s="361">
        <v>44732</v>
      </c>
      <c r="AA23" s="361">
        <v>44895</v>
      </c>
      <c r="AB23" s="362">
        <v>44910</v>
      </c>
    </row>
    <row r="24" spans="1:28" s="316" customFormat="1" ht="24.95" customHeight="1" thickBot="1" x14ac:dyDescent="0.3">
      <c r="A24" s="595"/>
      <c r="B24" s="598"/>
      <c r="C24" s="599"/>
      <c r="D24" s="710"/>
      <c r="E24" s="711"/>
      <c r="F24" s="641"/>
      <c r="G24" s="641"/>
      <c r="H24" s="521"/>
      <c r="I24" s="668"/>
      <c r="J24" s="691"/>
      <c r="K24" s="375" t="s">
        <v>10</v>
      </c>
      <c r="L24" s="691"/>
      <c r="M24" s="691"/>
      <c r="N24" s="376"/>
      <c r="O24" s="377"/>
      <c r="P24" s="377"/>
      <c r="Q24" s="377"/>
      <c r="R24" s="377"/>
      <c r="S24" s="377"/>
      <c r="T24" s="377"/>
      <c r="U24" s="378" t="s">
        <v>10</v>
      </c>
      <c r="V24" s="377"/>
      <c r="W24" s="377"/>
      <c r="X24" s="379"/>
      <c r="Y24" s="380"/>
      <c r="Z24" s="380"/>
      <c r="AA24" s="377"/>
      <c r="AB24" s="381"/>
    </row>
    <row r="25" spans="1:28" ht="24.95" customHeight="1" thickBot="1" x14ac:dyDescent="0.3">
      <c r="A25" s="592">
        <f t="shared" ref="A25" si="7">A23+1</f>
        <v>10</v>
      </c>
      <c r="B25" s="629"/>
      <c r="C25" s="630"/>
      <c r="D25" s="705"/>
      <c r="E25" s="705"/>
      <c r="F25" s="627"/>
      <c r="G25" s="706"/>
      <c r="H25" s="520"/>
      <c r="I25" s="663"/>
      <c r="J25" s="623"/>
      <c r="K25" s="80" t="s">
        <v>6</v>
      </c>
      <c r="L25" s="623"/>
      <c r="M25" s="623"/>
      <c r="N25" s="83"/>
      <c r="O25" s="42"/>
      <c r="P25" s="42"/>
      <c r="Q25" s="42"/>
      <c r="R25" s="42"/>
      <c r="S25" s="42"/>
      <c r="T25" s="42"/>
      <c r="U25" s="41" t="s">
        <v>6</v>
      </c>
      <c r="V25" s="42"/>
      <c r="W25" s="42"/>
      <c r="X25" s="67"/>
      <c r="Y25" s="42"/>
      <c r="Z25" s="42"/>
      <c r="AA25" s="42"/>
      <c r="AB25" s="43"/>
    </row>
    <row r="26" spans="1:28" ht="24.95" customHeight="1" thickBot="1" x14ac:dyDescent="0.3">
      <c r="A26" s="593"/>
      <c r="B26" s="631"/>
      <c r="C26" s="632"/>
      <c r="D26" s="695"/>
      <c r="E26" s="695"/>
      <c r="F26" s="628"/>
      <c r="G26" s="707"/>
      <c r="H26" s="521"/>
      <c r="I26" s="664"/>
      <c r="J26" s="624"/>
      <c r="K26" s="78" t="s">
        <v>10</v>
      </c>
      <c r="L26" s="624"/>
      <c r="M26" s="624"/>
      <c r="N26" s="84"/>
      <c r="O26" s="34"/>
      <c r="P26" s="34"/>
      <c r="Q26" s="34"/>
      <c r="R26" s="34"/>
      <c r="S26" s="34"/>
      <c r="T26" s="34"/>
      <c r="U26" s="33" t="s">
        <v>10</v>
      </c>
      <c r="V26" s="34"/>
      <c r="W26" s="34"/>
      <c r="X26" s="64"/>
      <c r="Y26" s="35"/>
      <c r="Z26" s="35"/>
      <c r="AA26" s="34"/>
      <c r="AB26" s="98"/>
    </row>
    <row r="27" spans="1:28" ht="24.95" customHeight="1" x14ac:dyDescent="0.25">
      <c r="A27" s="592">
        <f t="shared" ref="A27" si="8">A25+1</f>
        <v>11</v>
      </c>
      <c r="B27" s="646"/>
      <c r="C27" s="686"/>
      <c r="D27" s="696"/>
      <c r="E27" s="697"/>
      <c r="F27" s="627"/>
      <c r="G27" s="694"/>
      <c r="H27" s="604"/>
      <c r="I27" s="642"/>
      <c r="J27" s="644"/>
      <c r="K27" s="76" t="s">
        <v>6</v>
      </c>
      <c r="L27" s="623"/>
      <c r="M27" s="692"/>
      <c r="N27" s="31"/>
      <c r="O27" s="36"/>
      <c r="P27" s="31"/>
      <c r="Q27" s="31"/>
      <c r="R27" s="31"/>
      <c r="S27" s="31"/>
      <c r="T27" s="31"/>
      <c r="U27" s="30" t="s">
        <v>6</v>
      </c>
      <c r="V27" s="31"/>
      <c r="W27" s="31"/>
      <c r="X27" s="63"/>
      <c r="Y27" s="31"/>
      <c r="Z27" s="31"/>
      <c r="AA27" s="31"/>
      <c r="AB27" s="100"/>
    </row>
    <row r="28" spans="1:28" ht="24.95" customHeight="1" thickBot="1" x14ac:dyDescent="0.3">
      <c r="A28" s="593"/>
      <c r="B28" s="648"/>
      <c r="C28" s="687"/>
      <c r="D28" s="698"/>
      <c r="E28" s="699"/>
      <c r="F28" s="628"/>
      <c r="G28" s="695"/>
      <c r="H28" s="605"/>
      <c r="I28" s="654"/>
      <c r="J28" s="645"/>
      <c r="K28" s="85" t="s">
        <v>10</v>
      </c>
      <c r="L28" s="624"/>
      <c r="M28" s="693"/>
      <c r="N28" s="38"/>
      <c r="O28" s="38"/>
      <c r="P28" s="38"/>
      <c r="Q28" s="38"/>
      <c r="R28" s="38"/>
      <c r="S28" s="38"/>
      <c r="T28" s="38"/>
      <c r="U28" s="37" t="s">
        <v>10</v>
      </c>
      <c r="V28" s="38"/>
      <c r="W28" s="38"/>
      <c r="X28" s="65"/>
      <c r="Y28" s="39"/>
      <c r="Z28" s="39"/>
      <c r="AA28" s="38"/>
      <c r="AB28" s="101"/>
    </row>
    <row r="29" spans="1:28" ht="33.75" customHeight="1" thickBot="1" x14ac:dyDescent="0.3">
      <c r="A29" s="592">
        <f t="shared" ref="A29" si="9">A27+1</f>
        <v>12</v>
      </c>
      <c r="B29" s="646"/>
      <c r="C29" s="647"/>
      <c r="D29" s="614"/>
      <c r="E29" s="615"/>
      <c r="F29" s="694"/>
      <c r="G29" s="627"/>
      <c r="H29" s="604"/>
      <c r="I29" s="642"/>
      <c r="J29" s="644"/>
      <c r="K29" s="77" t="s">
        <v>6</v>
      </c>
      <c r="L29" s="623"/>
      <c r="M29" s="623"/>
      <c r="N29" s="74"/>
      <c r="O29" s="74"/>
      <c r="P29" s="74"/>
      <c r="Q29" s="74"/>
      <c r="R29" s="74"/>
      <c r="S29" s="74"/>
      <c r="T29" s="74"/>
      <c r="U29" s="30" t="s">
        <v>6</v>
      </c>
      <c r="V29" s="74"/>
      <c r="W29" s="74"/>
      <c r="X29" s="63"/>
      <c r="Y29" s="74"/>
      <c r="Z29" s="74"/>
      <c r="AA29" s="74"/>
      <c r="AB29" s="119"/>
    </row>
    <row r="30" spans="1:28" ht="36" customHeight="1" thickBot="1" x14ac:dyDescent="0.3">
      <c r="A30" s="593"/>
      <c r="B30" s="648"/>
      <c r="C30" s="649"/>
      <c r="D30" s="650"/>
      <c r="E30" s="651"/>
      <c r="F30" s="673"/>
      <c r="G30" s="704"/>
      <c r="H30" s="653"/>
      <c r="I30" s="654"/>
      <c r="J30" s="655"/>
      <c r="K30" s="79" t="s">
        <v>10</v>
      </c>
      <c r="L30" s="652"/>
      <c r="M30" s="652"/>
      <c r="N30" s="75"/>
      <c r="O30" s="38"/>
      <c r="P30" s="38"/>
      <c r="Q30" s="38"/>
      <c r="R30" s="38"/>
      <c r="S30" s="38"/>
      <c r="T30" s="38"/>
      <c r="U30" s="37" t="s">
        <v>10</v>
      </c>
      <c r="V30" s="120"/>
      <c r="W30" s="38"/>
      <c r="X30" s="65"/>
      <c r="Y30" s="39"/>
      <c r="Z30" s="39"/>
      <c r="AA30" s="38"/>
      <c r="AB30" s="101"/>
    </row>
    <row r="31" spans="1:28" ht="28.5" customHeight="1" thickBot="1" x14ac:dyDescent="0.3">
      <c r="A31" s="637"/>
      <c r="B31" s="678" t="s">
        <v>11</v>
      </c>
      <c r="C31" s="679"/>
      <c r="D31" s="674"/>
      <c r="E31" s="675"/>
      <c r="F31" s="121"/>
      <c r="G31" s="121"/>
      <c r="H31" s="124">
        <f>SUM(H11:H30)</f>
        <v>241875000</v>
      </c>
      <c r="I31" s="121"/>
      <c r="J31" s="121"/>
      <c r="K31" s="77" t="s">
        <v>6</v>
      </c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63" t="e">
        <f>X11+#REF!+X19+X21+X25+X23+X27+X17+#REF!+X13+X29</f>
        <v>#REF!</v>
      </c>
      <c r="Y31" s="121"/>
      <c r="Z31" s="121"/>
      <c r="AA31" s="121"/>
      <c r="AB31" s="121"/>
    </row>
    <row r="32" spans="1:28" ht="30" customHeight="1" x14ac:dyDescent="0.25">
      <c r="A32" s="638"/>
      <c r="B32" s="680"/>
      <c r="C32" s="681"/>
      <c r="D32" s="676"/>
      <c r="E32" s="677"/>
      <c r="F32" s="121"/>
      <c r="G32" s="121"/>
      <c r="H32" s="123"/>
      <c r="I32" s="121"/>
      <c r="J32" s="121"/>
      <c r="K32" s="79" t="s">
        <v>10</v>
      </c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63" t="e">
        <f>X12+#REF!+X20+X22+X26+X24+X28+X18+#REF!+X14+X30</f>
        <v>#REF!</v>
      </c>
      <c r="Y32" s="121"/>
      <c r="Z32" s="121"/>
      <c r="AA32" s="121"/>
      <c r="AB32" s="121"/>
    </row>
  </sheetData>
  <mergeCells count="136">
    <mergeCell ref="L29:L30"/>
    <mergeCell ref="F29:F30"/>
    <mergeCell ref="G29:G30"/>
    <mergeCell ref="L9:L10"/>
    <mergeCell ref="M9:M10"/>
    <mergeCell ref="D7:E8"/>
    <mergeCell ref="F7:F8"/>
    <mergeCell ref="G7:G8"/>
    <mergeCell ref="H7:H8"/>
    <mergeCell ref="I7:I8"/>
    <mergeCell ref="J23:J24"/>
    <mergeCell ref="L25:L26"/>
    <mergeCell ref="F27:F28"/>
    <mergeCell ref="J25:J26"/>
    <mergeCell ref="I25:I26"/>
    <mergeCell ref="F25:F26"/>
    <mergeCell ref="D25:E26"/>
    <mergeCell ref="G25:G26"/>
    <mergeCell ref="J27:J28"/>
    <mergeCell ref="D23:E24"/>
    <mergeCell ref="H23:H24"/>
    <mergeCell ref="I23:I24"/>
    <mergeCell ref="F23:F24"/>
    <mergeCell ref="G23:G24"/>
    <mergeCell ref="M25:M26"/>
    <mergeCell ref="L23:L24"/>
    <mergeCell ref="M23:M24"/>
    <mergeCell ref="L27:L28"/>
    <mergeCell ref="M27:M28"/>
    <mergeCell ref="L17:L18"/>
    <mergeCell ref="G27:G28"/>
    <mergeCell ref="H25:H26"/>
    <mergeCell ref="D27:E28"/>
    <mergeCell ref="H27:H28"/>
    <mergeCell ref="I27:I28"/>
    <mergeCell ref="H17:H18"/>
    <mergeCell ref="D17:E18"/>
    <mergeCell ref="J21:J22"/>
    <mergeCell ref="I21:I22"/>
    <mergeCell ref="I19:I20"/>
    <mergeCell ref="I17:I18"/>
    <mergeCell ref="I15:I16"/>
    <mergeCell ref="J7:J8"/>
    <mergeCell ref="D6:E6"/>
    <mergeCell ref="G17:G18"/>
    <mergeCell ref="F19:F20"/>
    <mergeCell ref="D31:E32"/>
    <mergeCell ref="B31:C32"/>
    <mergeCell ref="F11:F12"/>
    <mergeCell ref="G11:G12"/>
    <mergeCell ref="G19:G20"/>
    <mergeCell ref="D21:E22"/>
    <mergeCell ref="B27:C28"/>
    <mergeCell ref="H11:H12"/>
    <mergeCell ref="I11:I12"/>
    <mergeCell ref="J11:J12"/>
    <mergeCell ref="J17:J18"/>
    <mergeCell ref="H19:H20"/>
    <mergeCell ref="B17:C18"/>
    <mergeCell ref="D19:E20"/>
    <mergeCell ref="B19:C20"/>
    <mergeCell ref="B21:C22"/>
    <mergeCell ref="G21:G22"/>
    <mergeCell ref="G15:G16"/>
    <mergeCell ref="A27:A28"/>
    <mergeCell ref="B25:C26"/>
    <mergeCell ref="A15:A16"/>
    <mergeCell ref="A21:A22"/>
    <mergeCell ref="Q5:R5"/>
    <mergeCell ref="T5:AB5"/>
    <mergeCell ref="D5:K5"/>
    <mergeCell ref="M5:M6"/>
    <mergeCell ref="N5:P5"/>
    <mergeCell ref="M11:M12"/>
    <mergeCell ref="F21:F22"/>
    <mergeCell ref="L21:L22"/>
    <mergeCell ref="M21:M22"/>
    <mergeCell ref="J15:J16"/>
    <mergeCell ref="L15:L16"/>
    <mergeCell ref="M15:M16"/>
    <mergeCell ref="L7:L8"/>
    <mergeCell ref="M7:M8"/>
    <mergeCell ref="H9:H10"/>
    <mergeCell ref="I9:I10"/>
    <mergeCell ref="J9:J10"/>
    <mergeCell ref="H21:H22"/>
    <mergeCell ref="G9:G10"/>
    <mergeCell ref="H15:H16"/>
    <mergeCell ref="A31:A32"/>
    <mergeCell ref="M13:M14"/>
    <mergeCell ref="B13:C14"/>
    <mergeCell ref="A13:A14"/>
    <mergeCell ref="D13:E14"/>
    <mergeCell ref="F13:F14"/>
    <mergeCell ref="G13:G14"/>
    <mergeCell ref="H13:H14"/>
    <mergeCell ref="I13:I14"/>
    <mergeCell ref="J13:J14"/>
    <mergeCell ref="L13:L14"/>
    <mergeCell ref="A29:A30"/>
    <mergeCell ref="B29:C30"/>
    <mergeCell ref="D29:E30"/>
    <mergeCell ref="M29:M30"/>
    <mergeCell ref="H29:H30"/>
    <mergeCell ref="I29:I30"/>
    <mergeCell ref="J29:J30"/>
    <mergeCell ref="A25:A26"/>
    <mergeCell ref="B23:C24"/>
    <mergeCell ref="B15:C16"/>
    <mergeCell ref="D15:E16"/>
    <mergeCell ref="F15:F16"/>
    <mergeCell ref="A23:A24"/>
    <mergeCell ref="A11:A12"/>
    <mergeCell ref="A7:A8"/>
    <mergeCell ref="B7:C8"/>
    <mergeCell ref="A1:L1"/>
    <mergeCell ref="A2:L2"/>
    <mergeCell ref="A3:L3"/>
    <mergeCell ref="L19:L20"/>
    <mergeCell ref="L11:L12"/>
    <mergeCell ref="B5:C6"/>
    <mergeCell ref="B11:C12"/>
    <mergeCell ref="D11:E12"/>
    <mergeCell ref="B4:AB4"/>
    <mergeCell ref="M19:M20"/>
    <mergeCell ref="M17:M18"/>
    <mergeCell ref="L5:L6"/>
    <mergeCell ref="A17:A18"/>
    <mergeCell ref="J19:J20"/>
    <mergeCell ref="F17:F18"/>
    <mergeCell ref="A5:A6"/>
    <mergeCell ref="A19:A20"/>
    <mergeCell ref="A9:A10"/>
    <mergeCell ref="B9:C10"/>
    <mergeCell ref="D9:E10"/>
    <mergeCell ref="F9:F10"/>
  </mergeCells>
  <phoneticPr fontId="28" type="noConversion"/>
  <printOptions horizontalCentered="1"/>
  <pageMargins left="0" right="0" top="1.0236220472440944" bottom="0.51181102362204722" header="0.31496062992125984" footer="0.31496062992125984"/>
  <pageSetup paperSize="8" scale="4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47"/>
  <sheetViews>
    <sheetView tabSelected="1" zoomScaleNormal="100" workbookViewId="0">
      <pane xSplit="3" ySplit="6" topLeftCell="U30" activePane="bottomRight" state="frozen"/>
      <selection pane="topRight" activeCell="E1" sqref="E1"/>
      <selection pane="bottomLeft" activeCell="A9" sqref="A9"/>
      <selection pane="bottomRight" activeCell="W33" sqref="W33"/>
    </sheetView>
  </sheetViews>
  <sheetFormatPr defaultRowHeight="15.75" x14ac:dyDescent="0.25"/>
  <cols>
    <col min="1" max="1" width="9.140625" style="50"/>
    <col min="2" max="2" width="9.85546875" style="50" customWidth="1"/>
    <col min="3" max="3" width="31.85546875" style="50" customWidth="1"/>
    <col min="4" max="4" width="9.5703125" style="50" customWidth="1"/>
    <col min="5" max="5" width="22.28515625" style="50" customWidth="1"/>
    <col min="6" max="6" width="16.140625" style="50" customWidth="1"/>
    <col min="7" max="7" width="13.85546875" style="50" customWidth="1"/>
    <col min="8" max="8" width="22" style="50" customWidth="1"/>
    <col min="9" max="9" width="16.85546875" style="50" customWidth="1"/>
    <col min="10" max="10" width="19" style="50" customWidth="1"/>
    <col min="11" max="11" width="14.85546875" style="50" customWidth="1"/>
    <col min="12" max="13" width="12.5703125" style="50" customWidth="1"/>
    <col min="14" max="14" width="16.140625" style="50" customWidth="1"/>
    <col min="15" max="15" width="16.85546875" style="50" customWidth="1"/>
    <col min="16" max="16" width="17.42578125" style="50" customWidth="1"/>
    <col min="17" max="17" width="21.140625" style="50" customWidth="1"/>
    <col min="18" max="18" width="19.85546875" style="50" customWidth="1"/>
    <col min="19" max="19" width="20.140625" style="50" customWidth="1"/>
    <col min="20" max="20" width="16.85546875" style="50" customWidth="1"/>
    <col min="21" max="21" width="16.42578125" style="50" customWidth="1"/>
    <col min="22" max="22" width="18.5703125" style="50" customWidth="1"/>
    <col min="23" max="23" width="16.140625" style="50" customWidth="1"/>
    <col min="24" max="24" width="17.140625" style="50" customWidth="1"/>
    <col min="25" max="25" width="16.85546875" style="50" customWidth="1"/>
    <col min="26" max="26" width="18.140625" style="50" customWidth="1"/>
    <col min="27" max="27" width="17.140625" style="50" customWidth="1"/>
    <col min="28" max="260" width="9.140625" style="50"/>
    <col min="261" max="261" width="9.85546875" style="50" customWidth="1"/>
    <col min="262" max="262" width="41.140625" style="50" customWidth="1"/>
    <col min="263" max="263" width="9.5703125" style="50" customWidth="1"/>
    <col min="264" max="264" width="27.42578125" style="50" customWidth="1"/>
    <col min="265" max="265" width="16.28515625" style="50" customWidth="1"/>
    <col min="266" max="266" width="9.7109375" style="50" customWidth="1"/>
    <col min="267" max="267" width="37.7109375" style="50" customWidth="1"/>
    <col min="268" max="268" width="24" style="50" customWidth="1"/>
    <col min="269" max="269" width="19" style="50" customWidth="1"/>
    <col min="270" max="270" width="14.140625" style="50" customWidth="1"/>
    <col min="271" max="272" width="12.5703125" style="50" customWidth="1"/>
    <col min="273" max="273" width="20" style="50" customWidth="1"/>
    <col min="274" max="274" width="20.5703125" style="50" customWidth="1"/>
    <col min="275" max="275" width="22.28515625" style="50" customWidth="1"/>
    <col min="276" max="276" width="21.140625" style="50" customWidth="1"/>
    <col min="277" max="277" width="19.85546875" style="50" customWidth="1"/>
    <col min="278" max="278" width="29.28515625" style="50" customWidth="1"/>
    <col min="279" max="279" width="24.85546875" style="50" customWidth="1"/>
    <col min="280" max="280" width="18.85546875" style="50" customWidth="1"/>
    <col min="281" max="281" width="35.140625" style="50" customWidth="1"/>
    <col min="282" max="282" width="42.7109375" style="50" customWidth="1"/>
    <col min="283" max="283" width="30.28515625" style="50" customWidth="1"/>
    <col min="284" max="516" width="9.140625" style="50"/>
    <col min="517" max="517" width="9.85546875" style="50" customWidth="1"/>
    <col min="518" max="518" width="41.140625" style="50" customWidth="1"/>
    <col min="519" max="519" width="9.5703125" style="50" customWidth="1"/>
    <col min="520" max="520" width="27.42578125" style="50" customWidth="1"/>
    <col min="521" max="521" width="16.28515625" style="50" customWidth="1"/>
    <col min="522" max="522" width="9.7109375" style="50" customWidth="1"/>
    <col min="523" max="523" width="37.7109375" style="50" customWidth="1"/>
    <col min="524" max="524" width="24" style="50" customWidth="1"/>
    <col min="525" max="525" width="19" style="50" customWidth="1"/>
    <col min="526" max="526" width="14.140625" style="50" customWidth="1"/>
    <col min="527" max="528" width="12.5703125" style="50" customWidth="1"/>
    <col min="529" max="529" width="20" style="50" customWidth="1"/>
    <col min="530" max="530" width="20.5703125" style="50" customWidth="1"/>
    <col min="531" max="531" width="22.28515625" style="50" customWidth="1"/>
    <col min="532" max="532" width="21.140625" style="50" customWidth="1"/>
    <col min="533" max="533" width="19.85546875" style="50" customWidth="1"/>
    <col min="534" max="534" width="29.28515625" style="50" customWidth="1"/>
    <col min="535" max="535" width="24.85546875" style="50" customWidth="1"/>
    <col min="536" max="536" width="18.85546875" style="50" customWidth="1"/>
    <col min="537" max="537" width="35.140625" style="50" customWidth="1"/>
    <col min="538" max="538" width="42.7109375" style="50" customWidth="1"/>
    <col min="539" max="539" width="30.28515625" style="50" customWidth="1"/>
    <col min="540" max="772" width="9.140625" style="50"/>
    <col min="773" max="773" width="9.85546875" style="50" customWidth="1"/>
    <col min="774" max="774" width="41.140625" style="50" customWidth="1"/>
    <col min="775" max="775" width="9.5703125" style="50" customWidth="1"/>
    <col min="776" max="776" width="27.42578125" style="50" customWidth="1"/>
    <col min="777" max="777" width="16.28515625" style="50" customWidth="1"/>
    <col min="778" max="778" width="9.7109375" style="50" customWidth="1"/>
    <col min="779" max="779" width="37.7109375" style="50" customWidth="1"/>
    <col min="780" max="780" width="24" style="50" customWidth="1"/>
    <col min="781" max="781" width="19" style="50" customWidth="1"/>
    <col min="782" max="782" width="14.140625" style="50" customWidth="1"/>
    <col min="783" max="784" width="12.5703125" style="50" customWidth="1"/>
    <col min="785" max="785" width="20" style="50" customWidth="1"/>
    <col min="786" max="786" width="20.5703125" style="50" customWidth="1"/>
    <col min="787" max="787" width="22.28515625" style="50" customWidth="1"/>
    <col min="788" max="788" width="21.140625" style="50" customWidth="1"/>
    <col min="789" max="789" width="19.85546875" style="50" customWidth="1"/>
    <col min="790" max="790" width="29.28515625" style="50" customWidth="1"/>
    <col min="791" max="791" width="24.85546875" style="50" customWidth="1"/>
    <col min="792" max="792" width="18.85546875" style="50" customWidth="1"/>
    <col min="793" max="793" width="35.140625" style="50" customWidth="1"/>
    <col min="794" max="794" width="42.7109375" style="50" customWidth="1"/>
    <col min="795" max="795" width="30.28515625" style="50" customWidth="1"/>
    <col min="796" max="1028" width="9.140625" style="50"/>
    <col min="1029" max="1029" width="9.85546875" style="50" customWidth="1"/>
    <col min="1030" max="1030" width="41.140625" style="50" customWidth="1"/>
    <col min="1031" max="1031" width="9.5703125" style="50" customWidth="1"/>
    <col min="1032" max="1032" width="27.42578125" style="50" customWidth="1"/>
    <col min="1033" max="1033" width="16.28515625" style="50" customWidth="1"/>
    <col min="1034" max="1034" width="9.7109375" style="50" customWidth="1"/>
    <col min="1035" max="1035" width="37.7109375" style="50" customWidth="1"/>
    <col min="1036" max="1036" width="24" style="50" customWidth="1"/>
    <col min="1037" max="1037" width="19" style="50" customWidth="1"/>
    <col min="1038" max="1038" width="14.140625" style="50" customWidth="1"/>
    <col min="1039" max="1040" width="12.5703125" style="50" customWidth="1"/>
    <col min="1041" max="1041" width="20" style="50" customWidth="1"/>
    <col min="1042" max="1042" width="20.5703125" style="50" customWidth="1"/>
    <col min="1043" max="1043" width="22.28515625" style="50" customWidth="1"/>
    <col min="1044" max="1044" width="21.140625" style="50" customWidth="1"/>
    <col min="1045" max="1045" width="19.85546875" style="50" customWidth="1"/>
    <col min="1046" max="1046" width="29.28515625" style="50" customWidth="1"/>
    <col min="1047" max="1047" width="24.85546875" style="50" customWidth="1"/>
    <col min="1048" max="1048" width="18.85546875" style="50" customWidth="1"/>
    <col min="1049" max="1049" width="35.140625" style="50" customWidth="1"/>
    <col min="1050" max="1050" width="42.7109375" style="50" customWidth="1"/>
    <col min="1051" max="1051" width="30.28515625" style="50" customWidth="1"/>
    <col min="1052" max="1284" width="9.140625" style="50"/>
    <col min="1285" max="1285" width="9.85546875" style="50" customWidth="1"/>
    <col min="1286" max="1286" width="41.140625" style="50" customWidth="1"/>
    <col min="1287" max="1287" width="9.5703125" style="50" customWidth="1"/>
    <col min="1288" max="1288" width="27.42578125" style="50" customWidth="1"/>
    <col min="1289" max="1289" width="16.28515625" style="50" customWidth="1"/>
    <col min="1290" max="1290" width="9.7109375" style="50" customWidth="1"/>
    <col min="1291" max="1291" width="37.7109375" style="50" customWidth="1"/>
    <col min="1292" max="1292" width="24" style="50" customWidth="1"/>
    <col min="1293" max="1293" width="19" style="50" customWidth="1"/>
    <col min="1294" max="1294" width="14.140625" style="50" customWidth="1"/>
    <col min="1295" max="1296" width="12.5703125" style="50" customWidth="1"/>
    <col min="1297" max="1297" width="20" style="50" customWidth="1"/>
    <col min="1298" max="1298" width="20.5703125" style="50" customWidth="1"/>
    <col min="1299" max="1299" width="22.28515625" style="50" customWidth="1"/>
    <col min="1300" max="1300" width="21.140625" style="50" customWidth="1"/>
    <col min="1301" max="1301" width="19.85546875" style="50" customWidth="1"/>
    <col min="1302" max="1302" width="29.28515625" style="50" customWidth="1"/>
    <col min="1303" max="1303" width="24.85546875" style="50" customWidth="1"/>
    <col min="1304" max="1304" width="18.85546875" style="50" customWidth="1"/>
    <col min="1305" max="1305" width="35.140625" style="50" customWidth="1"/>
    <col min="1306" max="1306" width="42.7109375" style="50" customWidth="1"/>
    <col min="1307" max="1307" width="30.28515625" style="50" customWidth="1"/>
    <col min="1308" max="1540" width="9.140625" style="50"/>
    <col min="1541" max="1541" width="9.85546875" style="50" customWidth="1"/>
    <col min="1542" max="1542" width="41.140625" style="50" customWidth="1"/>
    <col min="1543" max="1543" width="9.5703125" style="50" customWidth="1"/>
    <col min="1544" max="1544" width="27.42578125" style="50" customWidth="1"/>
    <col min="1545" max="1545" width="16.28515625" style="50" customWidth="1"/>
    <col min="1546" max="1546" width="9.7109375" style="50" customWidth="1"/>
    <col min="1547" max="1547" width="37.7109375" style="50" customWidth="1"/>
    <col min="1548" max="1548" width="24" style="50" customWidth="1"/>
    <col min="1549" max="1549" width="19" style="50" customWidth="1"/>
    <col min="1550" max="1550" width="14.140625" style="50" customWidth="1"/>
    <col min="1551" max="1552" width="12.5703125" style="50" customWidth="1"/>
    <col min="1553" max="1553" width="20" style="50" customWidth="1"/>
    <col min="1554" max="1554" width="20.5703125" style="50" customWidth="1"/>
    <col min="1555" max="1555" width="22.28515625" style="50" customWidth="1"/>
    <col min="1556" max="1556" width="21.140625" style="50" customWidth="1"/>
    <col min="1557" max="1557" width="19.85546875" style="50" customWidth="1"/>
    <col min="1558" max="1558" width="29.28515625" style="50" customWidth="1"/>
    <col min="1559" max="1559" width="24.85546875" style="50" customWidth="1"/>
    <col min="1560" max="1560" width="18.85546875" style="50" customWidth="1"/>
    <col min="1561" max="1561" width="35.140625" style="50" customWidth="1"/>
    <col min="1562" max="1562" width="42.7109375" style="50" customWidth="1"/>
    <col min="1563" max="1563" width="30.28515625" style="50" customWidth="1"/>
    <col min="1564" max="1796" width="9.140625" style="50"/>
    <col min="1797" max="1797" width="9.85546875" style="50" customWidth="1"/>
    <col min="1798" max="1798" width="41.140625" style="50" customWidth="1"/>
    <col min="1799" max="1799" width="9.5703125" style="50" customWidth="1"/>
    <col min="1800" max="1800" width="27.42578125" style="50" customWidth="1"/>
    <col min="1801" max="1801" width="16.28515625" style="50" customWidth="1"/>
    <col min="1802" max="1802" width="9.7109375" style="50" customWidth="1"/>
    <col min="1803" max="1803" width="37.7109375" style="50" customWidth="1"/>
    <col min="1804" max="1804" width="24" style="50" customWidth="1"/>
    <col min="1805" max="1805" width="19" style="50" customWidth="1"/>
    <col min="1806" max="1806" width="14.140625" style="50" customWidth="1"/>
    <col min="1807" max="1808" width="12.5703125" style="50" customWidth="1"/>
    <col min="1809" max="1809" width="20" style="50" customWidth="1"/>
    <col min="1810" max="1810" width="20.5703125" style="50" customWidth="1"/>
    <col min="1811" max="1811" width="22.28515625" style="50" customWidth="1"/>
    <col min="1812" max="1812" width="21.140625" style="50" customWidth="1"/>
    <col min="1813" max="1813" width="19.85546875" style="50" customWidth="1"/>
    <col min="1814" max="1814" width="29.28515625" style="50" customWidth="1"/>
    <col min="1815" max="1815" width="24.85546875" style="50" customWidth="1"/>
    <col min="1816" max="1816" width="18.85546875" style="50" customWidth="1"/>
    <col min="1817" max="1817" width="35.140625" style="50" customWidth="1"/>
    <col min="1818" max="1818" width="42.7109375" style="50" customWidth="1"/>
    <col min="1819" max="1819" width="30.28515625" style="50" customWidth="1"/>
    <col min="1820" max="2052" width="9.140625" style="50"/>
    <col min="2053" max="2053" width="9.85546875" style="50" customWidth="1"/>
    <col min="2054" max="2054" width="41.140625" style="50" customWidth="1"/>
    <col min="2055" max="2055" width="9.5703125" style="50" customWidth="1"/>
    <col min="2056" max="2056" width="27.42578125" style="50" customWidth="1"/>
    <col min="2057" max="2057" width="16.28515625" style="50" customWidth="1"/>
    <col min="2058" max="2058" width="9.7109375" style="50" customWidth="1"/>
    <col min="2059" max="2059" width="37.7109375" style="50" customWidth="1"/>
    <col min="2060" max="2060" width="24" style="50" customWidth="1"/>
    <col min="2061" max="2061" width="19" style="50" customWidth="1"/>
    <col min="2062" max="2062" width="14.140625" style="50" customWidth="1"/>
    <col min="2063" max="2064" width="12.5703125" style="50" customWidth="1"/>
    <col min="2065" max="2065" width="20" style="50" customWidth="1"/>
    <col min="2066" max="2066" width="20.5703125" style="50" customWidth="1"/>
    <col min="2067" max="2067" width="22.28515625" style="50" customWidth="1"/>
    <col min="2068" max="2068" width="21.140625" style="50" customWidth="1"/>
    <col min="2069" max="2069" width="19.85546875" style="50" customWidth="1"/>
    <col min="2070" max="2070" width="29.28515625" style="50" customWidth="1"/>
    <col min="2071" max="2071" width="24.85546875" style="50" customWidth="1"/>
    <col min="2072" max="2072" width="18.85546875" style="50" customWidth="1"/>
    <col min="2073" max="2073" width="35.140625" style="50" customWidth="1"/>
    <col min="2074" max="2074" width="42.7109375" style="50" customWidth="1"/>
    <col min="2075" max="2075" width="30.28515625" style="50" customWidth="1"/>
    <col min="2076" max="2308" width="9.140625" style="50"/>
    <col min="2309" max="2309" width="9.85546875" style="50" customWidth="1"/>
    <col min="2310" max="2310" width="41.140625" style="50" customWidth="1"/>
    <col min="2311" max="2311" width="9.5703125" style="50" customWidth="1"/>
    <col min="2312" max="2312" width="27.42578125" style="50" customWidth="1"/>
    <col min="2313" max="2313" width="16.28515625" style="50" customWidth="1"/>
    <col min="2314" max="2314" width="9.7109375" style="50" customWidth="1"/>
    <col min="2315" max="2315" width="37.7109375" style="50" customWidth="1"/>
    <col min="2316" max="2316" width="24" style="50" customWidth="1"/>
    <col min="2317" max="2317" width="19" style="50" customWidth="1"/>
    <col min="2318" max="2318" width="14.140625" style="50" customWidth="1"/>
    <col min="2319" max="2320" width="12.5703125" style="50" customWidth="1"/>
    <col min="2321" max="2321" width="20" style="50" customWidth="1"/>
    <col min="2322" max="2322" width="20.5703125" style="50" customWidth="1"/>
    <col min="2323" max="2323" width="22.28515625" style="50" customWidth="1"/>
    <col min="2324" max="2324" width="21.140625" style="50" customWidth="1"/>
    <col min="2325" max="2325" width="19.85546875" style="50" customWidth="1"/>
    <col min="2326" max="2326" width="29.28515625" style="50" customWidth="1"/>
    <col min="2327" max="2327" width="24.85546875" style="50" customWidth="1"/>
    <col min="2328" max="2328" width="18.85546875" style="50" customWidth="1"/>
    <col min="2329" max="2329" width="35.140625" style="50" customWidth="1"/>
    <col min="2330" max="2330" width="42.7109375" style="50" customWidth="1"/>
    <col min="2331" max="2331" width="30.28515625" style="50" customWidth="1"/>
    <col min="2332" max="2564" width="9.140625" style="50"/>
    <col min="2565" max="2565" width="9.85546875" style="50" customWidth="1"/>
    <col min="2566" max="2566" width="41.140625" style="50" customWidth="1"/>
    <col min="2567" max="2567" width="9.5703125" style="50" customWidth="1"/>
    <col min="2568" max="2568" width="27.42578125" style="50" customWidth="1"/>
    <col min="2569" max="2569" width="16.28515625" style="50" customWidth="1"/>
    <col min="2570" max="2570" width="9.7109375" style="50" customWidth="1"/>
    <col min="2571" max="2571" width="37.7109375" style="50" customWidth="1"/>
    <col min="2572" max="2572" width="24" style="50" customWidth="1"/>
    <col min="2573" max="2573" width="19" style="50" customWidth="1"/>
    <col min="2574" max="2574" width="14.140625" style="50" customWidth="1"/>
    <col min="2575" max="2576" width="12.5703125" style="50" customWidth="1"/>
    <col min="2577" max="2577" width="20" style="50" customWidth="1"/>
    <col min="2578" max="2578" width="20.5703125" style="50" customWidth="1"/>
    <col min="2579" max="2579" width="22.28515625" style="50" customWidth="1"/>
    <col min="2580" max="2580" width="21.140625" style="50" customWidth="1"/>
    <col min="2581" max="2581" width="19.85546875" style="50" customWidth="1"/>
    <col min="2582" max="2582" width="29.28515625" style="50" customWidth="1"/>
    <col min="2583" max="2583" width="24.85546875" style="50" customWidth="1"/>
    <col min="2584" max="2584" width="18.85546875" style="50" customWidth="1"/>
    <col min="2585" max="2585" width="35.140625" style="50" customWidth="1"/>
    <col min="2586" max="2586" width="42.7109375" style="50" customWidth="1"/>
    <col min="2587" max="2587" width="30.28515625" style="50" customWidth="1"/>
    <col min="2588" max="2820" width="9.140625" style="50"/>
    <col min="2821" max="2821" width="9.85546875" style="50" customWidth="1"/>
    <col min="2822" max="2822" width="41.140625" style="50" customWidth="1"/>
    <col min="2823" max="2823" width="9.5703125" style="50" customWidth="1"/>
    <col min="2824" max="2824" width="27.42578125" style="50" customWidth="1"/>
    <col min="2825" max="2825" width="16.28515625" style="50" customWidth="1"/>
    <col min="2826" max="2826" width="9.7109375" style="50" customWidth="1"/>
    <col min="2827" max="2827" width="37.7109375" style="50" customWidth="1"/>
    <col min="2828" max="2828" width="24" style="50" customWidth="1"/>
    <col min="2829" max="2829" width="19" style="50" customWidth="1"/>
    <col min="2830" max="2830" width="14.140625" style="50" customWidth="1"/>
    <col min="2831" max="2832" width="12.5703125" style="50" customWidth="1"/>
    <col min="2833" max="2833" width="20" style="50" customWidth="1"/>
    <col min="2834" max="2834" width="20.5703125" style="50" customWidth="1"/>
    <col min="2835" max="2835" width="22.28515625" style="50" customWidth="1"/>
    <col min="2836" max="2836" width="21.140625" style="50" customWidth="1"/>
    <col min="2837" max="2837" width="19.85546875" style="50" customWidth="1"/>
    <col min="2838" max="2838" width="29.28515625" style="50" customWidth="1"/>
    <col min="2839" max="2839" width="24.85546875" style="50" customWidth="1"/>
    <col min="2840" max="2840" width="18.85546875" style="50" customWidth="1"/>
    <col min="2841" max="2841" width="35.140625" style="50" customWidth="1"/>
    <col min="2842" max="2842" width="42.7109375" style="50" customWidth="1"/>
    <col min="2843" max="2843" width="30.28515625" style="50" customWidth="1"/>
    <col min="2844" max="3076" width="9.140625" style="50"/>
    <col min="3077" max="3077" width="9.85546875" style="50" customWidth="1"/>
    <col min="3078" max="3078" width="41.140625" style="50" customWidth="1"/>
    <col min="3079" max="3079" width="9.5703125" style="50" customWidth="1"/>
    <col min="3080" max="3080" width="27.42578125" style="50" customWidth="1"/>
    <col min="3081" max="3081" width="16.28515625" style="50" customWidth="1"/>
    <col min="3082" max="3082" width="9.7109375" style="50" customWidth="1"/>
    <col min="3083" max="3083" width="37.7109375" style="50" customWidth="1"/>
    <col min="3084" max="3084" width="24" style="50" customWidth="1"/>
    <col min="3085" max="3085" width="19" style="50" customWidth="1"/>
    <col min="3086" max="3086" width="14.140625" style="50" customWidth="1"/>
    <col min="3087" max="3088" width="12.5703125" style="50" customWidth="1"/>
    <col min="3089" max="3089" width="20" style="50" customWidth="1"/>
    <col min="3090" max="3090" width="20.5703125" style="50" customWidth="1"/>
    <col min="3091" max="3091" width="22.28515625" style="50" customWidth="1"/>
    <col min="3092" max="3092" width="21.140625" style="50" customWidth="1"/>
    <col min="3093" max="3093" width="19.85546875" style="50" customWidth="1"/>
    <col min="3094" max="3094" width="29.28515625" style="50" customWidth="1"/>
    <col min="3095" max="3095" width="24.85546875" style="50" customWidth="1"/>
    <col min="3096" max="3096" width="18.85546875" style="50" customWidth="1"/>
    <col min="3097" max="3097" width="35.140625" style="50" customWidth="1"/>
    <col min="3098" max="3098" width="42.7109375" style="50" customWidth="1"/>
    <col min="3099" max="3099" width="30.28515625" style="50" customWidth="1"/>
    <col min="3100" max="3332" width="9.140625" style="50"/>
    <col min="3333" max="3333" width="9.85546875" style="50" customWidth="1"/>
    <col min="3334" max="3334" width="41.140625" style="50" customWidth="1"/>
    <col min="3335" max="3335" width="9.5703125" style="50" customWidth="1"/>
    <col min="3336" max="3336" width="27.42578125" style="50" customWidth="1"/>
    <col min="3337" max="3337" width="16.28515625" style="50" customWidth="1"/>
    <col min="3338" max="3338" width="9.7109375" style="50" customWidth="1"/>
    <col min="3339" max="3339" width="37.7109375" style="50" customWidth="1"/>
    <col min="3340" max="3340" width="24" style="50" customWidth="1"/>
    <col min="3341" max="3341" width="19" style="50" customWidth="1"/>
    <col min="3342" max="3342" width="14.140625" style="50" customWidth="1"/>
    <col min="3343" max="3344" width="12.5703125" style="50" customWidth="1"/>
    <col min="3345" max="3345" width="20" style="50" customWidth="1"/>
    <col min="3346" max="3346" width="20.5703125" style="50" customWidth="1"/>
    <col min="3347" max="3347" width="22.28515625" style="50" customWidth="1"/>
    <col min="3348" max="3348" width="21.140625" style="50" customWidth="1"/>
    <col min="3349" max="3349" width="19.85546875" style="50" customWidth="1"/>
    <col min="3350" max="3350" width="29.28515625" style="50" customWidth="1"/>
    <col min="3351" max="3351" width="24.85546875" style="50" customWidth="1"/>
    <col min="3352" max="3352" width="18.85546875" style="50" customWidth="1"/>
    <col min="3353" max="3353" width="35.140625" style="50" customWidth="1"/>
    <col min="3354" max="3354" width="42.7109375" style="50" customWidth="1"/>
    <col min="3355" max="3355" width="30.28515625" style="50" customWidth="1"/>
    <col min="3356" max="3588" width="9.140625" style="50"/>
    <col min="3589" max="3589" width="9.85546875" style="50" customWidth="1"/>
    <col min="3590" max="3590" width="41.140625" style="50" customWidth="1"/>
    <col min="3591" max="3591" width="9.5703125" style="50" customWidth="1"/>
    <col min="3592" max="3592" width="27.42578125" style="50" customWidth="1"/>
    <col min="3593" max="3593" width="16.28515625" style="50" customWidth="1"/>
    <col min="3594" max="3594" width="9.7109375" style="50" customWidth="1"/>
    <col min="3595" max="3595" width="37.7109375" style="50" customWidth="1"/>
    <col min="3596" max="3596" width="24" style="50" customWidth="1"/>
    <col min="3597" max="3597" width="19" style="50" customWidth="1"/>
    <col min="3598" max="3598" width="14.140625" style="50" customWidth="1"/>
    <col min="3599" max="3600" width="12.5703125" style="50" customWidth="1"/>
    <col min="3601" max="3601" width="20" style="50" customWidth="1"/>
    <col min="3602" max="3602" width="20.5703125" style="50" customWidth="1"/>
    <col min="3603" max="3603" width="22.28515625" style="50" customWidth="1"/>
    <col min="3604" max="3604" width="21.140625" style="50" customWidth="1"/>
    <col min="3605" max="3605" width="19.85546875" style="50" customWidth="1"/>
    <col min="3606" max="3606" width="29.28515625" style="50" customWidth="1"/>
    <col min="3607" max="3607" width="24.85546875" style="50" customWidth="1"/>
    <col min="3608" max="3608" width="18.85546875" style="50" customWidth="1"/>
    <col min="3609" max="3609" width="35.140625" style="50" customWidth="1"/>
    <col min="3610" max="3610" width="42.7109375" style="50" customWidth="1"/>
    <col min="3611" max="3611" width="30.28515625" style="50" customWidth="1"/>
    <col min="3612" max="3844" width="9.140625" style="50"/>
    <col min="3845" max="3845" width="9.85546875" style="50" customWidth="1"/>
    <col min="3846" max="3846" width="41.140625" style="50" customWidth="1"/>
    <col min="3847" max="3847" width="9.5703125" style="50" customWidth="1"/>
    <col min="3848" max="3848" width="27.42578125" style="50" customWidth="1"/>
    <col min="3849" max="3849" width="16.28515625" style="50" customWidth="1"/>
    <col min="3850" max="3850" width="9.7109375" style="50" customWidth="1"/>
    <col min="3851" max="3851" width="37.7109375" style="50" customWidth="1"/>
    <col min="3852" max="3852" width="24" style="50" customWidth="1"/>
    <col min="3853" max="3853" width="19" style="50" customWidth="1"/>
    <col min="3854" max="3854" width="14.140625" style="50" customWidth="1"/>
    <col min="3855" max="3856" width="12.5703125" style="50" customWidth="1"/>
    <col min="3857" max="3857" width="20" style="50" customWidth="1"/>
    <col min="3858" max="3858" width="20.5703125" style="50" customWidth="1"/>
    <col min="3859" max="3859" width="22.28515625" style="50" customWidth="1"/>
    <col min="3860" max="3860" width="21.140625" style="50" customWidth="1"/>
    <col min="3861" max="3861" width="19.85546875" style="50" customWidth="1"/>
    <col min="3862" max="3862" width="29.28515625" style="50" customWidth="1"/>
    <col min="3863" max="3863" width="24.85546875" style="50" customWidth="1"/>
    <col min="3864" max="3864" width="18.85546875" style="50" customWidth="1"/>
    <col min="3865" max="3865" width="35.140625" style="50" customWidth="1"/>
    <col min="3866" max="3866" width="42.7109375" style="50" customWidth="1"/>
    <col min="3867" max="3867" width="30.28515625" style="50" customWidth="1"/>
    <col min="3868" max="4100" width="9.140625" style="50"/>
    <col min="4101" max="4101" width="9.85546875" style="50" customWidth="1"/>
    <col min="4102" max="4102" width="41.140625" style="50" customWidth="1"/>
    <col min="4103" max="4103" width="9.5703125" style="50" customWidth="1"/>
    <col min="4104" max="4104" width="27.42578125" style="50" customWidth="1"/>
    <col min="4105" max="4105" width="16.28515625" style="50" customWidth="1"/>
    <col min="4106" max="4106" width="9.7109375" style="50" customWidth="1"/>
    <col min="4107" max="4107" width="37.7109375" style="50" customWidth="1"/>
    <col min="4108" max="4108" width="24" style="50" customWidth="1"/>
    <col min="4109" max="4109" width="19" style="50" customWidth="1"/>
    <col min="4110" max="4110" width="14.140625" style="50" customWidth="1"/>
    <col min="4111" max="4112" width="12.5703125" style="50" customWidth="1"/>
    <col min="4113" max="4113" width="20" style="50" customWidth="1"/>
    <col min="4114" max="4114" width="20.5703125" style="50" customWidth="1"/>
    <col min="4115" max="4115" width="22.28515625" style="50" customWidth="1"/>
    <col min="4116" max="4116" width="21.140625" style="50" customWidth="1"/>
    <col min="4117" max="4117" width="19.85546875" style="50" customWidth="1"/>
    <col min="4118" max="4118" width="29.28515625" style="50" customWidth="1"/>
    <col min="4119" max="4119" width="24.85546875" style="50" customWidth="1"/>
    <col min="4120" max="4120" width="18.85546875" style="50" customWidth="1"/>
    <col min="4121" max="4121" width="35.140625" style="50" customWidth="1"/>
    <col min="4122" max="4122" width="42.7109375" style="50" customWidth="1"/>
    <col min="4123" max="4123" width="30.28515625" style="50" customWidth="1"/>
    <col min="4124" max="4356" width="9.140625" style="50"/>
    <col min="4357" max="4357" width="9.85546875" style="50" customWidth="1"/>
    <col min="4358" max="4358" width="41.140625" style="50" customWidth="1"/>
    <col min="4359" max="4359" width="9.5703125" style="50" customWidth="1"/>
    <col min="4360" max="4360" width="27.42578125" style="50" customWidth="1"/>
    <col min="4361" max="4361" width="16.28515625" style="50" customWidth="1"/>
    <col min="4362" max="4362" width="9.7109375" style="50" customWidth="1"/>
    <col min="4363" max="4363" width="37.7109375" style="50" customWidth="1"/>
    <col min="4364" max="4364" width="24" style="50" customWidth="1"/>
    <col min="4365" max="4365" width="19" style="50" customWidth="1"/>
    <col min="4366" max="4366" width="14.140625" style="50" customWidth="1"/>
    <col min="4367" max="4368" width="12.5703125" style="50" customWidth="1"/>
    <col min="4369" max="4369" width="20" style="50" customWidth="1"/>
    <col min="4370" max="4370" width="20.5703125" style="50" customWidth="1"/>
    <col min="4371" max="4371" width="22.28515625" style="50" customWidth="1"/>
    <col min="4372" max="4372" width="21.140625" style="50" customWidth="1"/>
    <col min="4373" max="4373" width="19.85546875" style="50" customWidth="1"/>
    <col min="4374" max="4374" width="29.28515625" style="50" customWidth="1"/>
    <col min="4375" max="4375" width="24.85546875" style="50" customWidth="1"/>
    <col min="4376" max="4376" width="18.85546875" style="50" customWidth="1"/>
    <col min="4377" max="4377" width="35.140625" style="50" customWidth="1"/>
    <col min="4378" max="4378" width="42.7109375" style="50" customWidth="1"/>
    <col min="4379" max="4379" width="30.28515625" style="50" customWidth="1"/>
    <col min="4380" max="4612" width="9.140625" style="50"/>
    <col min="4613" max="4613" width="9.85546875" style="50" customWidth="1"/>
    <col min="4614" max="4614" width="41.140625" style="50" customWidth="1"/>
    <col min="4615" max="4615" width="9.5703125" style="50" customWidth="1"/>
    <col min="4616" max="4616" width="27.42578125" style="50" customWidth="1"/>
    <col min="4617" max="4617" width="16.28515625" style="50" customWidth="1"/>
    <col min="4618" max="4618" width="9.7109375" style="50" customWidth="1"/>
    <col min="4619" max="4619" width="37.7109375" style="50" customWidth="1"/>
    <col min="4620" max="4620" width="24" style="50" customWidth="1"/>
    <col min="4621" max="4621" width="19" style="50" customWidth="1"/>
    <col min="4622" max="4622" width="14.140625" style="50" customWidth="1"/>
    <col min="4623" max="4624" width="12.5703125" style="50" customWidth="1"/>
    <col min="4625" max="4625" width="20" style="50" customWidth="1"/>
    <col min="4626" max="4626" width="20.5703125" style="50" customWidth="1"/>
    <col min="4627" max="4627" width="22.28515625" style="50" customWidth="1"/>
    <col min="4628" max="4628" width="21.140625" style="50" customWidth="1"/>
    <col min="4629" max="4629" width="19.85546875" style="50" customWidth="1"/>
    <col min="4630" max="4630" width="29.28515625" style="50" customWidth="1"/>
    <col min="4631" max="4631" width="24.85546875" style="50" customWidth="1"/>
    <col min="4632" max="4632" width="18.85546875" style="50" customWidth="1"/>
    <col min="4633" max="4633" width="35.140625" style="50" customWidth="1"/>
    <col min="4634" max="4634" width="42.7109375" style="50" customWidth="1"/>
    <col min="4635" max="4635" width="30.28515625" style="50" customWidth="1"/>
    <col min="4636" max="4868" width="9.140625" style="50"/>
    <col min="4869" max="4869" width="9.85546875" style="50" customWidth="1"/>
    <col min="4870" max="4870" width="41.140625" style="50" customWidth="1"/>
    <col min="4871" max="4871" width="9.5703125" style="50" customWidth="1"/>
    <col min="4872" max="4872" width="27.42578125" style="50" customWidth="1"/>
    <col min="4873" max="4873" width="16.28515625" style="50" customWidth="1"/>
    <col min="4874" max="4874" width="9.7109375" style="50" customWidth="1"/>
    <col min="4875" max="4875" width="37.7109375" style="50" customWidth="1"/>
    <col min="4876" max="4876" width="24" style="50" customWidth="1"/>
    <col min="4877" max="4877" width="19" style="50" customWidth="1"/>
    <col min="4878" max="4878" width="14.140625" style="50" customWidth="1"/>
    <col min="4879" max="4880" width="12.5703125" style="50" customWidth="1"/>
    <col min="4881" max="4881" width="20" style="50" customWidth="1"/>
    <col min="4882" max="4882" width="20.5703125" style="50" customWidth="1"/>
    <col min="4883" max="4883" width="22.28515625" style="50" customWidth="1"/>
    <col min="4884" max="4884" width="21.140625" style="50" customWidth="1"/>
    <col min="4885" max="4885" width="19.85546875" style="50" customWidth="1"/>
    <col min="4886" max="4886" width="29.28515625" style="50" customWidth="1"/>
    <col min="4887" max="4887" width="24.85546875" style="50" customWidth="1"/>
    <col min="4888" max="4888" width="18.85546875" style="50" customWidth="1"/>
    <col min="4889" max="4889" width="35.140625" style="50" customWidth="1"/>
    <col min="4890" max="4890" width="42.7109375" style="50" customWidth="1"/>
    <col min="4891" max="4891" width="30.28515625" style="50" customWidth="1"/>
    <col min="4892" max="5124" width="9.140625" style="50"/>
    <col min="5125" max="5125" width="9.85546875" style="50" customWidth="1"/>
    <col min="5126" max="5126" width="41.140625" style="50" customWidth="1"/>
    <col min="5127" max="5127" width="9.5703125" style="50" customWidth="1"/>
    <col min="5128" max="5128" width="27.42578125" style="50" customWidth="1"/>
    <col min="5129" max="5129" width="16.28515625" style="50" customWidth="1"/>
    <col min="5130" max="5130" width="9.7109375" style="50" customWidth="1"/>
    <col min="5131" max="5131" width="37.7109375" style="50" customWidth="1"/>
    <col min="5132" max="5132" width="24" style="50" customWidth="1"/>
    <col min="5133" max="5133" width="19" style="50" customWidth="1"/>
    <col min="5134" max="5134" width="14.140625" style="50" customWidth="1"/>
    <col min="5135" max="5136" width="12.5703125" style="50" customWidth="1"/>
    <col min="5137" max="5137" width="20" style="50" customWidth="1"/>
    <col min="5138" max="5138" width="20.5703125" style="50" customWidth="1"/>
    <col min="5139" max="5139" width="22.28515625" style="50" customWidth="1"/>
    <col min="5140" max="5140" width="21.140625" style="50" customWidth="1"/>
    <col min="5141" max="5141" width="19.85546875" style="50" customWidth="1"/>
    <col min="5142" max="5142" width="29.28515625" style="50" customWidth="1"/>
    <col min="5143" max="5143" width="24.85546875" style="50" customWidth="1"/>
    <col min="5144" max="5144" width="18.85546875" style="50" customWidth="1"/>
    <col min="5145" max="5145" width="35.140625" style="50" customWidth="1"/>
    <col min="5146" max="5146" width="42.7109375" style="50" customWidth="1"/>
    <col min="5147" max="5147" width="30.28515625" style="50" customWidth="1"/>
    <col min="5148" max="5380" width="9.140625" style="50"/>
    <col min="5381" max="5381" width="9.85546875" style="50" customWidth="1"/>
    <col min="5382" max="5382" width="41.140625" style="50" customWidth="1"/>
    <col min="5383" max="5383" width="9.5703125" style="50" customWidth="1"/>
    <col min="5384" max="5384" width="27.42578125" style="50" customWidth="1"/>
    <col min="5385" max="5385" width="16.28515625" style="50" customWidth="1"/>
    <col min="5386" max="5386" width="9.7109375" style="50" customWidth="1"/>
    <col min="5387" max="5387" width="37.7109375" style="50" customWidth="1"/>
    <col min="5388" max="5388" width="24" style="50" customWidth="1"/>
    <col min="5389" max="5389" width="19" style="50" customWidth="1"/>
    <col min="5390" max="5390" width="14.140625" style="50" customWidth="1"/>
    <col min="5391" max="5392" width="12.5703125" style="50" customWidth="1"/>
    <col min="5393" max="5393" width="20" style="50" customWidth="1"/>
    <col min="5394" max="5394" width="20.5703125" style="50" customWidth="1"/>
    <col min="5395" max="5395" width="22.28515625" style="50" customWidth="1"/>
    <col min="5396" max="5396" width="21.140625" style="50" customWidth="1"/>
    <col min="5397" max="5397" width="19.85546875" style="50" customWidth="1"/>
    <col min="5398" max="5398" width="29.28515625" style="50" customWidth="1"/>
    <col min="5399" max="5399" width="24.85546875" style="50" customWidth="1"/>
    <col min="5400" max="5400" width="18.85546875" style="50" customWidth="1"/>
    <col min="5401" max="5401" width="35.140625" style="50" customWidth="1"/>
    <col min="5402" max="5402" width="42.7109375" style="50" customWidth="1"/>
    <col min="5403" max="5403" width="30.28515625" style="50" customWidth="1"/>
    <col min="5404" max="5636" width="9.140625" style="50"/>
    <col min="5637" max="5637" width="9.85546875" style="50" customWidth="1"/>
    <col min="5638" max="5638" width="41.140625" style="50" customWidth="1"/>
    <col min="5639" max="5639" width="9.5703125" style="50" customWidth="1"/>
    <col min="5640" max="5640" width="27.42578125" style="50" customWidth="1"/>
    <col min="5641" max="5641" width="16.28515625" style="50" customWidth="1"/>
    <col min="5642" max="5642" width="9.7109375" style="50" customWidth="1"/>
    <col min="5643" max="5643" width="37.7109375" style="50" customWidth="1"/>
    <col min="5644" max="5644" width="24" style="50" customWidth="1"/>
    <col min="5645" max="5645" width="19" style="50" customWidth="1"/>
    <col min="5646" max="5646" width="14.140625" style="50" customWidth="1"/>
    <col min="5647" max="5648" width="12.5703125" style="50" customWidth="1"/>
    <col min="5649" max="5649" width="20" style="50" customWidth="1"/>
    <col min="5650" max="5650" width="20.5703125" style="50" customWidth="1"/>
    <col min="5651" max="5651" width="22.28515625" style="50" customWidth="1"/>
    <col min="5652" max="5652" width="21.140625" style="50" customWidth="1"/>
    <col min="5653" max="5653" width="19.85546875" style="50" customWidth="1"/>
    <col min="5654" max="5654" width="29.28515625" style="50" customWidth="1"/>
    <col min="5655" max="5655" width="24.85546875" style="50" customWidth="1"/>
    <col min="5656" max="5656" width="18.85546875" style="50" customWidth="1"/>
    <col min="5657" max="5657" width="35.140625" style="50" customWidth="1"/>
    <col min="5658" max="5658" width="42.7109375" style="50" customWidth="1"/>
    <col min="5659" max="5659" width="30.28515625" style="50" customWidth="1"/>
    <col min="5660" max="5892" width="9.140625" style="50"/>
    <col min="5893" max="5893" width="9.85546875" style="50" customWidth="1"/>
    <col min="5894" max="5894" width="41.140625" style="50" customWidth="1"/>
    <col min="5895" max="5895" width="9.5703125" style="50" customWidth="1"/>
    <col min="5896" max="5896" width="27.42578125" style="50" customWidth="1"/>
    <col min="5897" max="5897" width="16.28515625" style="50" customWidth="1"/>
    <col min="5898" max="5898" width="9.7109375" style="50" customWidth="1"/>
    <col min="5899" max="5899" width="37.7109375" style="50" customWidth="1"/>
    <col min="5900" max="5900" width="24" style="50" customWidth="1"/>
    <col min="5901" max="5901" width="19" style="50" customWidth="1"/>
    <col min="5902" max="5902" width="14.140625" style="50" customWidth="1"/>
    <col min="5903" max="5904" width="12.5703125" style="50" customWidth="1"/>
    <col min="5905" max="5905" width="20" style="50" customWidth="1"/>
    <col min="5906" max="5906" width="20.5703125" style="50" customWidth="1"/>
    <col min="5907" max="5907" width="22.28515625" style="50" customWidth="1"/>
    <col min="5908" max="5908" width="21.140625" style="50" customWidth="1"/>
    <col min="5909" max="5909" width="19.85546875" style="50" customWidth="1"/>
    <col min="5910" max="5910" width="29.28515625" style="50" customWidth="1"/>
    <col min="5911" max="5911" width="24.85546875" style="50" customWidth="1"/>
    <col min="5912" max="5912" width="18.85546875" style="50" customWidth="1"/>
    <col min="5913" max="5913" width="35.140625" style="50" customWidth="1"/>
    <col min="5914" max="5914" width="42.7109375" style="50" customWidth="1"/>
    <col min="5915" max="5915" width="30.28515625" style="50" customWidth="1"/>
    <col min="5916" max="6148" width="9.140625" style="50"/>
    <col min="6149" max="6149" width="9.85546875" style="50" customWidth="1"/>
    <col min="6150" max="6150" width="41.140625" style="50" customWidth="1"/>
    <col min="6151" max="6151" width="9.5703125" style="50" customWidth="1"/>
    <col min="6152" max="6152" width="27.42578125" style="50" customWidth="1"/>
    <col min="6153" max="6153" width="16.28515625" style="50" customWidth="1"/>
    <col min="6154" max="6154" width="9.7109375" style="50" customWidth="1"/>
    <col min="6155" max="6155" width="37.7109375" style="50" customWidth="1"/>
    <col min="6156" max="6156" width="24" style="50" customWidth="1"/>
    <col min="6157" max="6157" width="19" style="50" customWidth="1"/>
    <col min="6158" max="6158" width="14.140625" style="50" customWidth="1"/>
    <col min="6159" max="6160" width="12.5703125" style="50" customWidth="1"/>
    <col min="6161" max="6161" width="20" style="50" customWidth="1"/>
    <col min="6162" max="6162" width="20.5703125" style="50" customWidth="1"/>
    <col min="6163" max="6163" width="22.28515625" style="50" customWidth="1"/>
    <col min="6164" max="6164" width="21.140625" style="50" customWidth="1"/>
    <col min="6165" max="6165" width="19.85546875" style="50" customWidth="1"/>
    <col min="6166" max="6166" width="29.28515625" style="50" customWidth="1"/>
    <col min="6167" max="6167" width="24.85546875" style="50" customWidth="1"/>
    <col min="6168" max="6168" width="18.85546875" style="50" customWidth="1"/>
    <col min="6169" max="6169" width="35.140625" style="50" customWidth="1"/>
    <col min="6170" max="6170" width="42.7109375" style="50" customWidth="1"/>
    <col min="6171" max="6171" width="30.28515625" style="50" customWidth="1"/>
    <col min="6172" max="6404" width="9.140625" style="50"/>
    <col min="6405" max="6405" width="9.85546875" style="50" customWidth="1"/>
    <col min="6406" max="6406" width="41.140625" style="50" customWidth="1"/>
    <col min="6407" max="6407" width="9.5703125" style="50" customWidth="1"/>
    <col min="6408" max="6408" width="27.42578125" style="50" customWidth="1"/>
    <col min="6409" max="6409" width="16.28515625" style="50" customWidth="1"/>
    <col min="6410" max="6410" width="9.7109375" style="50" customWidth="1"/>
    <col min="6411" max="6411" width="37.7109375" style="50" customWidth="1"/>
    <col min="6412" max="6412" width="24" style="50" customWidth="1"/>
    <col min="6413" max="6413" width="19" style="50" customWidth="1"/>
    <col min="6414" max="6414" width="14.140625" style="50" customWidth="1"/>
    <col min="6415" max="6416" width="12.5703125" style="50" customWidth="1"/>
    <col min="6417" max="6417" width="20" style="50" customWidth="1"/>
    <col min="6418" max="6418" width="20.5703125" style="50" customWidth="1"/>
    <col min="6419" max="6419" width="22.28515625" style="50" customWidth="1"/>
    <col min="6420" max="6420" width="21.140625" style="50" customWidth="1"/>
    <col min="6421" max="6421" width="19.85546875" style="50" customWidth="1"/>
    <col min="6422" max="6422" width="29.28515625" style="50" customWidth="1"/>
    <col min="6423" max="6423" width="24.85546875" style="50" customWidth="1"/>
    <col min="6424" max="6424" width="18.85546875" style="50" customWidth="1"/>
    <col min="6425" max="6425" width="35.140625" style="50" customWidth="1"/>
    <col min="6426" max="6426" width="42.7109375" style="50" customWidth="1"/>
    <col min="6427" max="6427" width="30.28515625" style="50" customWidth="1"/>
    <col min="6428" max="6660" width="9.140625" style="50"/>
    <col min="6661" max="6661" width="9.85546875" style="50" customWidth="1"/>
    <col min="6662" max="6662" width="41.140625" style="50" customWidth="1"/>
    <col min="6663" max="6663" width="9.5703125" style="50" customWidth="1"/>
    <col min="6664" max="6664" width="27.42578125" style="50" customWidth="1"/>
    <col min="6665" max="6665" width="16.28515625" style="50" customWidth="1"/>
    <col min="6666" max="6666" width="9.7109375" style="50" customWidth="1"/>
    <col min="6667" max="6667" width="37.7109375" style="50" customWidth="1"/>
    <col min="6668" max="6668" width="24" style="50" customWidth="1"/>
    <col min="6669" max="6669" width="19" style="50" customWidth="1"/>
    <col min="6670" max="6670" width="14.140625" style="50" customWidth="1"/>
    <col min="6671" max="6672" width="12.5703125" style="50" customWidth="1"/>
    <col min="6673" max="6673" width="20" style="50" customWidth="1"/>
    <col min="6674" max="6674" width="20.5703125" style="50" customWidth="1"/>
    <col min="6675" max="6675" width="22.28515625" style="50" customWidth="1"/>
    <col min="6676" max="6676" width="21.140625" style="50" customWidth="1"/>
    <col min="6677" max="6677" width="19.85546875" style="50" customWidth="1"/>
    <col min="6678" max="6678" width="29.28515625" style="50" customWidth="1"/>
    <col min="6679" max="6679" width="24.85546875" style="50" customWidth="1"/>
    <col min="6680" max="6680" width="18.85546875" style="50" customWidth="1"/>
    <col min="6681" max="6681" width="35.140625" style="50" customWidth="1"/>
    <col min="6682" max="6682" width="42.7109375" style="50" customWidth="1"/>
    <col min="6683" max="6683" width="30.28515625" style="50" customWidth="1"/>
    <col min="6684" max="6916" width="9.140625" style="50"/>
    <col min="6917" max="6917" width="9.85546875" style="50" customWidth="1"/>
    <col min="6918" max="6918" width="41.140625" style="50" customWidth="1"/>
    <col min="6919" max="6919" width="9.5703125" style="50" customWidth="1"/>
    <col min="6920" max="6920" width="27.42578125" style="50" customWidth="1"/>
    <col min="6921" max="6921" width="16.28515625" style="50" customWidth="1"/>
    <col min="6922" max="6922" width="9.7109375" style="50" customWidth="1"/>
    <col min="6923" max="6923" width="37.7109375" style="50" customWidth="1"/>
    <col min="6924" max="6924" width="24" style="50" customWidth="1"/>
    <col min="6925" max="6925" width="19" style="50" customWidth="1"/>
    <col min="6926" max="6926" width="14.140625" style="50" customWidth="1"/>
    <col min="6927" max="6928" width="12.5703125" style="50" customWidth="1"/>
    <col min="6929" max="6929" width="20" style="50" customWidth="1"/>
    <col min="6930" max="6930" width="20.5703125" style="50" customWidth="1"/>
    <col min="6931" max="6931" width="22.28515625" style="50" customWidth="1"/>
    <col min="6932" max="6932" width="21.140625" style="50" customWidth="1"/>
    <col min="6933" max="6933" width="19.85546875" style="50" customWidth="1"/>
    <col min="6934" max="6934" width="29.28515625" style="50" customWidth="1"/>
    <col min="6935" max="6935" width="24.85546875" style="50" customWidth="1"/>
    <col min="6936" max="6936" width="18.85546875" style="50" customWidth="1"/>
    <col min="6937" max="6937" width="35.140625" style="50" customWidth="1"/>
    <col min="6938" max="6938" width="42.7109375" style="50" customWidth="1"/>
    <col min="6939" max="6939" width="30.28515625" style="50" customWidth="1"/>
    <col min="6940" max="7172" width="9.140625" style="50"/>
    <col min="7173" max="7173" width="9.85546875" style="50" customWidth="1"/>
    <col min="7174" max="7174" width="41.140625" style="50" customWidth="1"/>
    <col min="7175" max="7175" width="9.5703125" style="50" customWidth="1"/>
    <col min="7176" max="7176" width="27.42578125" style="50" customWidth="1"/>
    <col min="7177" max="7177" width="16.28515625" style="50" customWidth="1"/>
    <col min="7178" max="7178" width="9.7109375" style="50" customWidth="1"/>
    <col min="7179" max="7179" width="37.7109375" style="50" customWidth="1"/>
    <col min="7180" max="7180" width="24" style="50" customWidth="1"/>
    <col min="7181" max="7181" width="19" style="50" customWidth="1"/>
    <col min="7182" max="7182" width="14.140625" style="50" customWidth="1"/>
    <col min="7183" max="7184" width="12.5703125" style="50" customWidth="1"/>
    <col min="7185" max="7185" width="20" style="50" customWidth="1"/>
    <col min="7186" max="7186" width="20.5703125" style="50" customWidth="1"/>
    <col min="7187" max="7187" width="22.28515625" style="50" customWidth="1"/>
    <col min="7188" max="7188" width="21.140625" style="50" customWidth="1"/>
    <col min="7189" max="7189" width="19.85546875" style="50" customWidth="1"/>
    <col min="7190" max="7190" width="29.28515625" style="50" customWidth="1"/>
    <col min="7191" max="7191" width="24.85546875" style="50" customWidth="1"/>
    <col min="7192" max="7192" width="18.85546875" style="50" customWidth="1"/>
    <col min="7193" max="7193" width="35.140625" style="50" customWidth="1"/>
    <col min="7194" max="7194" width="42.7109375" style="50" customWidth="1"/>
    <col min="7195" max="7195" width="30.28515625" style="50" customWidth="1"/>
    <col min="7196" max="7428" width="9.140625" style="50"/>
    <col min="7429" max="7429" width="9.85546875" style="50" customWidth="1"/>
    <col min="7430" max="7430" width="41.140625" style="50" customWidth="1"/>
    <col min="7431" max="7431" width="9.5703125" style="50" customWidth="1"/>
    <col min="7432" max="7432" width="27.42578125" style="50" customWidth="1"/>
    <col min="7433" max="7433" width="16.28515625" style="50" customWidth="1"/>
    <col min="7434" max="7434" width="9.7109375" style="50" customWidth="1"/>
    <col min="7435" max="7435" width="37.7109375" style="50" customWidth="1"/>
    <col min="7436" max="7436" width="24" style="50" customWidth="1"/>
    <col min="7437" max="7437" width="19" style="50" customWidth="1"/>
    <col min="7438" max="7438" width="14.140625" style="50" customWidth="1"/>
    <col min="7439" max="7440" width="12.5703125" style="50" customWidth="1"/>
    <col min="7441" max="7441" width="20" style="50" customWidth="1"/>
    <col min="7442" max="7442" width="20.5703125" style="50" customWidth="1"/>
    <col min="7443" max="7443" width="22.28515625" style="50" customWidth="1"/>
    <col min="7444" max="7444" width="21.140625" style="50" customWidth="1"/>
    <col min="7445" max="7445" width="19.85546875" style="50" customWidth="1"/>
    <col min="7446" max="7446" width="29.28515625" style="50" customWidth="1"/>
    <col min="7447" max="7447" width="24.85546875" style="50" customWidth="1"/>
    <col min="7448" max="7448" width="18.85546875" style="50" customWidth="1"/>
    <col min="7449" max="7449" width="35.140625" style="50" customWidth="1"/>
    <col min="7450" max="7450" width="42.7109375" style="50" customWidth="1"/>
    <col min="7451" max="7451" width="30.28515625" style="50" customWidth="1"/>
    <col min="7452" max="7684" width="9.140625" style="50"/>
    <col min="7685" max="7685" width="9.85546875" style="50" customWidth="1"/>
    <col min="7686" max="7686" width="41.140625" style="50" customWidth="1"/>
    <col min="7687" max="7687" width="9.5703125" style="50" customWidth="1"/>
    <col min="7688" max="7688" width="27.42578125" style="50" customWidth="1"/>
    <col min="7689" max="7689" width="16.28515625" style="50" customWidth="1"/>
    <col min="7690" max="7690" width="9.7109375" style="50" customWidth="1"/>
    <col min="7691" max="7691" width="37.7109375" style="50" customWidth="1"/>
    <col min="7692" max="7692" width="24" style="50" customWidth="1"/>
    <col min="7693" max="7693" width="19" style="50" customWidth="1"/>
    <col min="7694" max="7694" width="14.140625" style="50" customWidth="1"/>
    <col min="7695" max="7696" width="12.5703125" style="50" customWidth="1"/>
    <col min="7697" max="7697" width="20" style="50" customWidth="1"/>
    <col min="7698" max="7698" width="20.5703125" style="50" customWidth="1"/>
    <col min="7699" max="7699" width="22.28515625" style="50" customWidth="1"/>
    <col min="7700" max="7700" width="21.140625" style="50" customWidth="1"/>
    <col min="7701" max="7701" width="19.85546875" style="50" customWidth="1"/>
    <col min="7702" max="7702" width="29.28515625" style="50" customWidth="1"/>
    <col min="7703" max="7703" width="24.85546875" style="50" customWidth="1"/>
    <col min="7704" max="7704" width="18.85546875" style="50" customWidth="1"/>
    <col min="7705" max="7705" width="35.140625" style="50" customWidth="1"/>
    <col min="7706" max="7706" width="42.7109375" style="50" customWidth="1"/>
    <col min="7707" max="7707" width="30.28515625" style="50" customWidth="1"/>
    <col min="7708" max="7940" width="9.140625" style="50"/>
    <col min="7941" max="7941" width="9.85546875" style="50" customWidth="1"/>
    <col min="7942" max="7942" width="41.140625" style="50" customWidth="1"/>
    <col min="7943" max="7943" width="9.5703125" style="50" customWidth="1"/>
    <col min="7944" max="7944" width="27.42578125" style="50" customWidth="1"/>
    <col min="7945" max="7945" width="16.28515625" style="50" customWidth="1"/>
    <col min="7946" max="7946" width="9.7109375" style="50" customWidth="1"/>
    <col min="7947" max="7947" width="37.7109375" style="50" customWidth="1"/>
    <col min="7948" max="7948" width="24" style="50" customWidth="1"/>
    <col min="7949" max="7949" width="19" style="50" customWidth="1"/>
    <col min="7950" max="7950" width="14.140625" style="50" customWidth="1"/>
    <col min="7951" max="7952" width="12.5703125" style="50" customWidth="1"/>
    <col min="7953" max="7953" width="20" style="50" customWidth="1"/>
    <col min="7954" max="7954" width="20.5703125" style="50" customWidth="1"/>
    <col min="7955" max="7955" width="22.28515625" style="50" customWidth="1"/>
    <col min="7956" max="7956" width="21.140625" style="50" customWidth="1"/>
    <col min="7957" max="7957" width="19.85546875" style="50" customWidth="1"/>
    <col min="7958" max="7958" width="29.28515625" style="50" customWidth="1"/>
    <col min="7959" max="7959" width="24.85546875" style="50" customWidth="1"/>
    <col min="7960" max="7960" width="18.85546875" style="50" customWidth="1"/>
    <col min="7961" max="7961" width="35.140625" style="50" customWidth="1"/>
    <col min="7962" max="7962" width="42.7109375" style="50" customWidth="1"/>
    <col min="7963" max="7963" width="30.28515625" style="50" customWidth="1"/>
    <col min="7964" max="8196" width="9.140625" style="50"/>
    <col min="8197" max="8197" width="9.85546875" style="50" customWidth="1"/>
    <col min="8198" max="8198" width="41.140625" style="50" customWidth="1"/>
    <col min="8199" max="8199" width="9.5703125" style="50" customWidth="1"/>
    <col min="8200" max="8200" width="27.42578125" style="50" customWidth="1"/>
    <col min="8201" max="8201" width="16.28515625" style="50" customWidth="1"/>
    <col min="8202" max="8202" width="9.7109375" style="50" customWidth="1"/>
    <col min="8203" max="8203" width="37.7109375" style="50" customWidth="1"/>
    <col min="8204" max="8204" width="24" style="50" customWidth="1"/>
    <col min="8205" max="8205" width="19" style="50" customWidth="1"/>
    <col min="8206" max="8206" width="14.140625" style="50" customWidth="1"/>
    <col min="8207" max="8208" width="12.5703125" style="50" customWidth="1"/>
    <col min="8209" max="8209" width="20" style="50" customWidth="1"/>
    <col min="8210" max="8210" width="20.5703125" style="50" customWidth="1"/>
    <col min="8211" max="8211" width="22.28515625" style="50" customWidth="1"/>
    <col min="8212" max="8212" width="21.140625" style="50" customWidth="1"/>
    <col min="8213" max="8213" width="19.85546875" style="50" customWidth="1"/>
    <col min="8214" max="8214" width="29.28515625" style="50" customWidth="1"/>
    <col min="8215" max="8215" width="24.85546875" style="50" customWidth="1"/>
    <col min="8216" max="8216" width="18.85546875" style="50" customWidth="1"/>
    <col min="8217" max="8217" width="35.140625" style="50" customWidth="1"/>
    <col min="8218" max="8218" width="42.7109375" style="50" customWidth="1"/>
    <col min="8219" max="8219" width="30.28515625" style="50" customWidth="1"/>
    <col min="8220" max="8452" width="9.140625" style="50"/>
    <col min="8453" max="8453" width="9.85546875" style="50" customWidth="1"/>
    <col min="8454" max="8454" width="41.140625" style="50" customWidth="1"/>
    <col min="8455" max="8455" width="9.5703125" style="50" customWidth="1"/>
    <col min="8456" max="8456" width="27.42578125" style="50" customWidth="1"/>
    <col min="8457" max="8457" width="16.28515625" style="50" customWidth="1"/>
    <col min="8458" max="8458" width="9.7109375" style="50" customWidth="1"/>
    <col min="8459" max="8459" width="37.7109375" style="50" customWidth="1"/>
    <col min="8460" max="8460" width="24" style="50" customWidth="1"/>
    <col min="8461" max="8461" width="19" style="50" customWidth="1"/>
    <col min="8462" max="8462" width="14.140625" style="50" customWidth="1"/>
    <col min="8463" max="8464" width="12.5703125" style="50" customWidth="1"/>
    <col min="8465" max="8465" width="20" style="50" customWidth="1"/>
    <col min="8466" max="8466" width="20.5703125" style="50" customWidth="1"/>
    <col min="8467" max="8467" width="22.28515625" style="50" customWidth="1"/>
    <col min="8468" max="8468" width="21.140625" style="50" customWidth="1"/>
    <col min="8469" max="8469" width="19.85546875" style="50" customWidth="1"/>
    <col min="8470" max="8470" width="29.28515625" style="50" customWidth="1"/>
    <col min="8471" max="8471" width="24.85546875" style="50" customWidth="1"/>
    <col min="8472" max="8472" width="18.85546875" style="50" customWidth="1"/>
    <col min="8473" max="8473" width="35.140625" style="50" customWidth="1"/>
    <col min="8474" max="8474" width="42.7109375" style="50" customWidth="1"/>
    <col min="8475" max="8475" width="30.28515625" style="50" customWidth="1"/>
    <col min="8476" max="8708" width="9.140625" style="50"/>
    <col min="8709" max="8709" width="9.85546875" style="50" customWidth="1"/>
    <col min="8710" max="8710" width="41.140625" style="50" customWidth="1"/>
    <col min="8711" max="8711" width="9.5703125" style="50" customWidth="1"/>
    <col min="8712" max="8712" width="27.42578125" style="50" customWidth="1"/>
    <col min="8713" max="8713" width="16.28515625" style="50" customWidth="1"/>
    <col min="8714" max="8714" width="9.7109375" style="50" customWidth="1"/>
    <col min="8715" max="8715" width="37.7109375" style="50" customWidth="1"/>
    <col min="8716" max="8716" width="24" style="50" customWidth="1"/>
    <col min="8717" max="8717" width="19" style="50" customWidth="1"/>
    <col min="8718" max="8718" width="14.140625" style="50" customWidth="1"/>
    <col min="8719" max="8720" width="12.5703125" style="50" customWidth="1"/>
    <col min="8721" max="8721" width="20" style="50" customWidth="1"/>
    <col min="8722" max="8722" width="20.5703125" style="50" customWidth="1"/>
    <col min="8723" max="8723" width="22.28515625" style="50" customWidth="1"/>
    <col min="8724" max="8724" width="21.140625" style="50" customWidth="1"/>
    <col min="8725" max="8725" width="19.85546875" style="50" customWidth="1"/>
    <col min="8726" max="8726" width="29.28515625" style="50" customWidth="1"/>
    <col min="8727" max="8727" width="24.85546875" style="50" customWidth="1"/>
    <col min="8728" max="8728" width="18.85546875" style="50" customWidth="1"/>
    <col min="8729" max="8729" width="35.140625" style="50" customWidth="1"/>
    <col min="8730" max="8730" width="42.7109375" style="50" customWidth="1"/>
    <col min="8731" max="8731" width="30.28515625" style="50" customWidth="1"/>
    <col min="8732" max="8964" width="9.140625" style="50"/>
    <col min="8965" max="8965" width="9.85546875" style="50" customWidth="1"/>
    <col min="8966" max="8966" width="41.140625" style="50" customWidth="1"/>
    <col min="8967" max="8967" width="9.5703125" style="50" customWidth="1"/>
    <col min="8968" max="8968" width="27.42578125" style="50" customWidth="1"/>
    <col min="8969" max="8969" width="16.28515625" style="50" customWidth="1"/>
    <col min="8970" max="8970" width="9.7109375" style="50" customWidth="1"/>
    <col min="8971" max="8971" width="37.7109375" style="50" customWidth="1"/>
    <col min="8972" max="8972" width="24" style="50" customWidth="1"/>
    <col min="8973" max="8973" width="19" style="50" customWidth="1"/>
    <col min="8974" max="8974" width="14.140625" style="50" customWidth="1"/>
    <col min="8975" max="8976" width="12.5703125" style="50" customWidth="1"/>
    <col min="8977" max="8977" width="20" style="50" customWidth="1"/>
    <col min="8978" max="8978" width="20.5703125" style="50" customWidth="1"/>
    <col min="8979" max="8979" width="22.28515625" style="50" customWidth="1"/>
    <col min="8980" max="8980" width="21.140625" style="50" customWidth="1"/>
    <col min="8981" max="8981" width="19.85546875" style="50" customWidth="1"/>
    <col min="8982" max="8982" width="29.28515625" style="50" customWidth="1"/>
    <col min="8983" max="8983" width="24.85546875" style="50" customWidth="1"/>
    <col min="8984" max="8984" width="18.85546875" style="50" customWidth="1"/>
    <col min="8985" max="8985" width="35.140625" style="50" customWidth="1"/>
    <col min="8986" max="8986" width="42.7109375" style="50" customWidth="1"/>
    <col min="8987" max="8987" width="30.28515625" style="50" customWidth="1"/>
    <col min="8988" max="9220" width="9.140625" style="50"/>
    <col min="9221" max="9221" width="9.85546875" style="50" customWidth="1"/>
    <col min="9222" max="9222" width="41.140625" style="50" customWidth="1"/>
    <col min="9223" max="9223" width="9.5703125" style="50" customWidth="1"/>
    <col min="9224" max="9224" width="27.42578125" style="50" customWidth="1"/>
    <col min="9225" max="9225" width="16.28515625" style="50" customWidth="1"/>
    <col min="9226" max="9226" width="9.7109375" style="50" customWidth="1"/>
    <col min="9227" max="9227" width="37.7109375" style="50" customWidth="1"/>
    <col min="9228" max="9228" width="24" style="50" customWidth="1"/>
    <col min="9229" max="9229" width="19" style="50" customWidth="1"/>
    <col min="9230" max="9230" width="14.140625" style="50" customWidth="1"/>
    <col min="9231" max="9232" width="12.5703125" style="50" customWidth="1"/>
    <col min="9233" max="9233" width="20" style="50" customWidth="1"/>
    <col min="9234" max="9234" width="20.5703125" style="50" customWidth="1"/>
    <col min="9235" max="9235" width="22.28515625" style="50" customWidth="1"/>
    <col min="9236" max="9236" width="21.140625" style="50" customWidth="1"/>
    <col min="9237" max="9237" width="19.85546875" style="50" customWidth="1"/>
    <col min="9238" max="9238" width="29.28515625" style="50" customWidth="1"/>
    <col min="9239" max="9239" width="24.85546875" style="50" customWidth="1"/>
    <col min="9240" max="9240" width="18.85546875" style="50" customWidth="1"/>
    <col min="9241" max="9241" width="35.140625" style="50" customWidth="1"/>
    <col min="9242" max="9242" width="42.7109375" style="50" customWidth="1"/>
    <col min="9243" max="9243" width="30.28515625" style="50" customWidth="1"/>
    <col min="9244" max="9476" width="9.140625" style="50"/>
    <col min="9477" max="9477" width="9.85546875" style="50" customWidth="1"/>
    <col min="9478" max="9478" width="41.140625" style="50" customWidth="1"/>
    <col min="9479" max="9479" width="9.5703125" style="50" customWidth="1"/>
    <col min="9480" max="9480" width="27.42578125" style="50" customWidth="1"/>
    <col min="9481" max="9481" width="16.28515625" style="50" customWidth="1"/>
    <col min="9482" max="9482" width="9.7109375" style="50" customWidth="1"/>
    <col min="9483" max="9483" width="37.7109375" style="50" customWidth="1"/>
    <col min="9484" max="9484" width="24" style="50" customWidth="1"/>
    <col min="9485" max="9485" width="19" style="50" customWidth="1"/>
    <col min="9486" max="9486" width="14.140625" style="50" customWidth="1"/>
    <col min="9487" max="9488" width="12.5703125" style="50" customWidth="1"/>
    <col min="9489" max="9489" width="20" style="50" customWidth="1"/>
    <col min="9490" max="9490" width="20.5703125" style="50" customWidth="1"/>
    <col min="9491" max="9491" width="22.28515625" style="50" customWidth="1"/>
    <col min="9492" max="9492" width="21.140625" style="50" customWidth="1"/>
    <col min="9493" max="9493" width="19.85546875" style="50" customWidth="1"/>
    <col min="9494" max="9494" width="29.28515625" style="50" customWidth="1"/>
    <col min="9495" max="9495" width="24.85546875" style="50" customWidth="1"/>
    <col min="9496" max="9496" width="18.85546875" style="50" customWidth="1"/>
    <col min="9497" max="9497" width="35.140625" style="50" customWidth="1"/>
    <col min="9498" max="9498" width="42.7109375" style="50" customWidth="1"/>
    <col min="9499" max="9499" width="30.28515625" style="50" customWidth="1"/>
    <col min="9500" max="9732" width="9.140625" style="50"/>
    <col min="9733" max="9733" width="9.85546875" style="50" customWidth="1"/>
    <col min="9734" max="9734" width="41.140625" style="50" customWidth="1"/>
    <col min="9735" max="9735" width="9.5703125" style="50" customWidth="1"/>
    <col min="9736" max="9736" width="27.42578125" style="50" customWidth="1"/>
    <col min="9737" max="9737" width="16.28515625" style="50" customWidth="1"/>
    <col min="9738" max="9738" width="9.7109375" style="50" customWidth="1"/>
    <col min="9739" max="9739" width="37.7109375" style="50" customWidth="1"/>
    <col min="9740" max="9740" width="24" style="50" customWidth="1"/>
    <col min="9741" max="9741" width="19" style="50" customWidth="1"/>
    <col min="9742" max="9742" width="14.140625" style="50" customWidth="1"/>
    <col min="9743" max="9744" width="12.5703125" style="50" customWidth="1"/>
    <col min="9745" max="9745" width="20" style="50" customWidth="1"/>
    <col min="9746" max="9746" width="20.5703125" style="50" customWidth="1"/>
    <col min="9747" max="9747" width="22.28515625" style="50" customWidth="1"/>
    <col min="9748" max="9748" width="21.140625" style="50" customWidth="1"/>
    <col min="9749" max="9749" width="19.85546875" style="50" customWidth="1"/>
    <col min="9750" max="9750" width="29.28515625" style="50" customWidth="1"/>
    <col min="9751" max="9751" width="24.85546875" style="50" customWidth="1"/>
    <col min="9752" max="9752" width="18.85546875" style="50" customWidth="1"/>
    <col min="9753" max="9753" width="35.140625" style="50" customWidth="1"/>
    <col min="9754" max="9754" width="42.7109375" style="50" customWidth="1"/>
    <col min="9755" max="9755" width="30.28515625" style="50" customWidth="1"/>
    <col min="9756" max="9988" width="9.140625" style="50"/>
    <col min="9989" max="9989" width="9.85546875" style="50" customWidth="1"/>
    <col min="9990" max="9990" width="41.140625" style="50" customWidth="1"/>
    <col min="9991" max="9991" width="9.5703125" style="50" customWidth="1"/>
    <col min="9992" max="9992" width="27.42578125" style="50" customWidth="1"/>
    <col min="9993" max="9993" width="16.28515625" style="50" customWidth="1"/>
    <col min="9994" max="9994" width="9.7109375" style="50" customWidth="1"/>
    <col min="9995" max="9995" width="37.7109375" style="50" customWidth="1"/>
    <col min="9996" max="9996" width="24" style="50" customWidth="1"/>
    <col min="9997" max="9997" width="19" style="50" customWidth="1"/>
    <col min="9998" max="9998" width="14.140625" style="50" customWidth="1"/>
    <col min="9999" max="10000" width="12.5703125" style="50" customWidth="1"/>
    <col min="10001" max="10001" width="20" style="50" customWidth="1"/>
    <col min="10002" max="10002" width="20.5703125" style="50" customWidth="1"/>
    <col min="10003" max="10003" width="22.28515625" style="50" customWidth="1"/>
    <col min="10004" max="10004" width="21.140625" style="50" customWidth="1"/>
    <col min="10005" max="10005" width="19.85546875" style="50" customWidth="1"/>
    <col min="10006" max="10006" width="29.28515625" style="50" customWidth="1"/>
    <col min="10007" max="10007" width="24.85546875" style="50" customWidth="1"/>
    <col min="10008" max="10008" width="18.85546875" style="50" customWidth="1"/>
    <col min="10009" max="10009" width="35.140625" style="50" customWidth="1"/>
    <col min="10010" max="10010" width="42.7109375" style="50" customWidth="1"/>
    <col min="10011" max="10011" width="30.28515625" style="50" customWidth="1"/>
    <col min="10012" max="10244" width="9.140625" style="50"/>
    <col min="10245" max="10245" width="9.85546875" style="50" customWidth="1"/>
    <col min="10246" max="10246" width="41.140625" style="50" customWidth="1"/>
    <col min="10247" max="10247" width="9.5703125" style="50" customWidth="1"/>
    <col min="10248" max="10248" width="27.42578125" style="50" customWidth="1"/>
    <col min="10249" max="10249" width="16.28515625" style="50" customWidth="1"/>
    <col min="10250" max="10250" width="9.7109375" style="50" customWidth="1"/>
    <col min="10251" max="10251" width="37.7109375" style="50" customWidth="1"/>
    <col min="10252" max="10252" width="24" style="50" customWidth="1"/>
    <col min="10253" max="10253" width="19" style="50" customWidth="1"/>
    <col min="10254" max="10254" width="14.140625" style="50" customWidth="1"/>
    <col min="10255" max="10256" width="12.5703125" style="50" customWidth="1"/>
    <col min="10257" max="10257" width="20" style="50" customWidth="1"/>
    <col min="10258" max="10258" width="20.5703125" style="50" customWidth="1"/>
    <col min="10259" max="10259" width="22.28515625" style="50" customWidth="1"/>
    <col min="10260" max="10260" width="21.140625" style="50" customWidth="1"/>
    <col min="10261" max="10261" width="19.85546875" style="50" customWidth="1"/>
    <col min="10262" max="10262" width="29.28515625" style="50" customWidth="1"/>
    <col min="10263" max="10263" width="24.85546875" style="50" customWidth="1"/>
    <col min="10264" max="10264" width="18.85546875" style="50" customWidth="1"/>
    <col min="10265" max="10265" width="35.140625" style="50" customWidth="1"/>
    <col min="10266" max="10266" width="42.7109375" style="50" customWidth="1"/>
    <col min="10267" max="10267" width="30.28515625" style="50" customWidth="1"/>
    <col min="10268" max="10500" width="9.140625" style="50"/>
    <col min="10501" max="10501" width="9.85546875" style="50" customWidth="1"/>
    <col min="10502" max="10502" width="41.140625" style="50" customWidth="1"/>
    <col min="10503" max="10503" width="9.5703125" style="50" customWidth="1"/>
    <col min="10504" max="10504" width="27.42578125" style="50" customWidth="1"/>
    <col min="10505" max="10505" width="16.28515625" style="50" customWidth="1"/>
    <col min="10506" max="10506" width="9.7109375" style="50" customWidth="1"/>
    <col min="10507" max="10507" width="37.7109375" style="50" customWidth="1"/>
    <col min="10508" max="10508" width="24" style="50" customWidth="1"/>
    <col min="10509" max="10509" width="19" style="50" customWidth="1"/>
    <col min="10510" max="10510" width="14.140625" style="50" customWidth="1"/>
    <col min="10511" max="10512" width="12.5703125" style="50" customWidth="1"/>
    <col min="10513" max="10513" width="20" style="50" customWidth="1"/>
    <col min="10514" max="10514" width="20.5703125" style="50" customWidth="1"/>
    <col min="10515" max="10515" width="22.28515625" style="50" customWidth="1"/>
    <col min="10516" max="10516" width="21.140625" style="50" customWidth="1"/>
    <col min="10517" max="10517" width="19.85546875" style="50" customWidth="1"/>
    <col min="10518" max="10518" width="29.28515625" style="50" customWidth="1"/>
    <col min="10519" max="10519" width="24.85546875" style="50" customWidth="1"/>
    <col min="10520" max="10520" width="18.85546875" style="50" customWidth="1"/>
    <col min="10521" max="10521" width="35.140625" style="50" customWidth="1"/>
    <col min="10522" max="10522" width="42.7109375" style="50" customWidth="1"/>
    <col min="10523" max="10523" width="30.28515625" style="50" customWidth="1"/>
    <col min="10524" max="10756" width="9.140625" style="50"/>
    <col min="10757" max="10757" width="9.85546875" style="50" customWidth="1"/>
    <col min="10758" max="10758" width="41.140625" style="50" customWidth="1"/>
    <col min="10759" max="10759" width="9.5703125" style="50" customWidth="1"/>
    <col min="10760" max="10760" width="27.42578125" style="50" customWidth="1"/>
    <col min="10761" max="10761" width="16.28515625" style="50" customWidth="1"/>
    <col min="10762" max="10762" width="9.7109375" style="50" customWidth="1"/>
    <col min="10763" max="10763" width="37.7109375" style="50" customWidth="1"/>
    <col min="10764" max="10764" width="24" style="50" customWidth="1"/>
    <col min="10765" max="10765" width="19" style="50" customWidth="1"/>
    <col min="10766" max="10766" width="14.140625" style="50" customWidth="1"/>
    <col min="10767" max="10768" width="12.5703125" style="50" customWidth="1"/>
    <col min="10769" max="10769" width="20" style="50" customWidth="1"/>
    <col min="10770" max="10770" width="20.5703125" style="50" customWidth="1"/>
    <col min="10771" max="10771" width="22.28515625" style="50" customWidth="1"/>
    <col min="10772" max="10772" width="21.140625" style="50" customWidth="1"/>
    <col min="10773" max="10773" width="19.85546875" style="50" customWidth="1"/>
    <col min="10774" max="10774" width="29.28515625" style="50" customWidth="1"/>
    <col min="10775" max="10775" width="24.85546875" style="50" customWidth="1"/>
    <col min="10776" max="10776" width="18.85546875" style="50" customWidth="1"/>
    <col min="10777" max="10777" width="35.140625" style="50" customWidth="1"/>
    <col min="10778" max="10778" width="42.7109375" style="50" customWidth="1"/>
    <col min="10779" max="10779" width="30.28515625" style="50" customWidth="1"/>
    <col min="10780" max="11012" width="9.140625" style="50"/>
    <col min="11013" max="11013" width="9.85546875" style="50" customWidth="1"/>
    <col min="11014" max="11014" width="41.140625" style="50" customWidth="1"/>
    <col min="11015" max="11015" width="9.5703125" style="50" customWidth="1"/>
    <col min="11016" max="11016" width="27.42578125" style="50" customWidth="1"/>
    <col min="11017" max="11017" width="16.28515625" style="50" customWidth="1"/>
    <col min="11018" max="11018" width="9.7109375" style="50" customWidth="1"/>
    <col min="11019" max="11019" width="37.7109375" style="50" customWidth="1"/>
    <col min="11020" max="11020" width="24" style="50" customWidth="1"/>
    <col min="11021" max="11021" width="19" style="50" customWidth="1"/>
    <col min="11022" max="11022" width="14.140625" style="50" customWidth="1"/>
    <col min="11023" max="11024" width="12.5703125" style="50" customWidth="1"/>
    <col min="11025" max="11025" width="20" style="50" customWidth="1"/>
    <col min="11026" max="11026" width="20.5703125" style="50" customWidth="1"/>
    <col min="11027" max="11027" width="22.28515625" style="50" customWidth="1"/>
    <col min="11028" max="11028" width="21.140625" style="50" customWidth="1"/>
    <col min="11029" max="11029" width="19.85546875" style="50" customWidth="1"/>
    <col min="11030" max="11030" width="29.28515625" style="50" customWidth="1"/>
    <col min="11031" max="11031" width="24.85546875" style="50" customWidth="1"/>
    <col min="11032" max="11032" width="18.85546875" style="50" customWidth="1"/>
    <col min="11033" max="11033" width="35.140625" style="50" customWidth="1"/>
    <col min="11034" max="11034" width="42.7109375" style="50" customWidth="1"/>
    <col min="11035" max="11035" width="30.28515625" style="50" customWidth="1"/>
    <col min="11036" max="11268" width="9.140625" style="50"/>
    <col min="11269" max="11269" width="9.85546875" style="50" customWidth="1"/>
    <col min="11270" max="11270" width="41.140625" style="50" customWidth="1"/>
    <col min="11271" max="11271" width="9.5703125" style="50" customWidth="1"/>
    <col min="11272" max="11272" width="27.42578125" style="50" customWidth="1"/>
    <col min="11273" max="11273" width="16.28515625" style="50" customWidth="1"/>
    <col min="11274" max="11274" width="9.7109375" style="50" customWidth="1"/>
    <col min="11275" max="11275" width="37.7109375" style="50" customWidth="1"/>
    <col min="11276" max="11276" width="24" style="50" customWidth="1"/>
    <col min="11277" max="11277" width="19" style="50" customWidth="1"/>
    <col min="11278" max="11278" width="14.140625" style="50" customWidth="1"/>
    <col min="11279" max="11280" width="12.5703125" style="50" customWidth="1"/>
    <col min="11281" max="11281" width="20" style="50" customWidth="1"/>
    <col min="11282" max="11282" width="20.5703125" style="50" customWidth="1"/>
    <col min="11283" max="11283" width="22.28515625" style="50" customWidth="1"/>
    <col min="11284" max="11284" width="21.140625" style="50" customWidth="1"/>
    <col min="11285" max="11285" width="19.85546875" style="50" customWidth="1"/>
    <col min="11286" max="11286" width="29.28515625" style="50" customWidth="1"/>
    <col min="11287" max="11287" width="24.85546875" style="50" customWidth="1"/>
    <col min="11288" max="11288" width="18.85546875" style="50" customWidth="1"/>
    <col min="11289" max="11289" width="35.140625" style="50" customWidth="1"/>
    <col min="11290" max="11290" width="42.7109375" style="50" customWidth="1"/>
    <col min="11291" max="11291" width="30.28515625" style="50" customWidth="1"/>
    <col min="11292" max="11524" width="9.140625" style="50"/>
    <col min="11525" max="11525" width="9.85546875" style="50" customWidth="1"/>
    <col min="11526" max="11526" width="41.140625" style="50" customWidth="1"/>
    <col min="11527" max="11527" width="9.5703125" style="50" customWidth="1"/>
    <col min="11528" max="11528" width="27.42578125" style="50" customWidth="1"/>
    <col min="11529" max="11529" width="16.28515625" style="50" customWidth="1"/>
    <col min="11530" max="11530" width="9.7109375" style="50" customWidth="1"/>
    <col min="11531" max="11531" width="37.7109375" style="50" customWidth="1"/>
    <col min="11532" max="11532" width="24" style="50" customWidth="1"/>
    <col min="11533" max="11533" width="19" style="50" customWidth="1"/>
    <col min="11534" max="11534" width="14.140625" style="50" customWidth="1"/>
    <col min="11535" max="11536" width="12.5703125" style="50" customWidth="1"/>
    <col min="11537" max="11537" width="20" style="50" customWidth="1"/>
    <col min="11538" max="11538" width="20.5703125" style="50" customWidth="1"/>
    <col min="11539" max="11539" width="22.28515625" style="50" customWidth="1"/>
    <col min="11540" max="11540" width="21.140625" style="50" customWidth="1"/>
    <col min="11541" max="11541" width="19.85546875" style="50" customWidth="1"/>
    <col min="11542" max="11542" width="29.28515625" style="50" customWidth="1"/>
    <col min="11543" max="11543" width="24.85546875" style="50" customWidth="1"/>
    <col min="11544" max="11544" width="18.85546875" style="50" customWidth="1"/>
    <col min="11545" max="11545" width="35.140625" style="50" customWidth="1"/>
    <col min="11546" max="11546" width="42.7109375" style="50" customWidth="1"/>
    <col min="11547" max="11547" width="30.28515625" style="50" customWidth="1"/>
    <col min="11548" max="11780" width="9.140625" style="50"/>
    <col min="11781" max="11781" width="9.85546875" style="50" customWidth="1"/>
    <col min="11782" max="11782" width="41.140625" style="50" customWidth="1"/>
    <col min="11783" max="11783" width="9.5703125" style="50" customWidth="1"/>
    <col min="11784" max="11784" width="27.42578125" style="50" customWidth="1"/>
    <col min="11785" max="11785" width="16.28515625" style="50" customWidth="1"/>
    <col min="11786" max="11786" width="9.7109375" style="50" customWidth="1"/>
    <col min="11787" max="11787" width="37.7109375" style="50" customWidth="1"/>
    <col min="11788" max="11788" width="24" style="50" customWidth="1"/>
    <col min="11789" max="11789" width="19" style="50" customWidth="1"/>
    <col min="11790" max="11790" width="14.140625" style="50" customWidth="1"/>
    <col min="11791" max="11792" width="12.5703125" style="50" customWidth="1"/>
    <col min="11793" max="11793" width="20" style="50" customWidth="1"/>
    <col min="11794" max="11794" width="20.5703125" style="50" customWidth="1"/>
    <col min="11795" max="11795" width="22.28515625" style="50" customWidth="1"/>
    <col min="11796" max="11796" width="21.140625" style="50" customWidth="1"/>
    <col min="11797" max="11797" width="19.85546875" style="50" customWidth="1"/>
    <col min="11798" max="11798" width="29.28515625" style="50" customWidth="1"/>
    <col min="11799" max="11799" width="24.85546875" style="50" customWidth="1"/>
    <col min="11800" max="11800" width="18.85546875" style="50" customWidth="1"/>
    <col min="11801" max="11801" width="35.140625" style="50" customWidth="1"/>
    <col min="11802" max="11802" width="42.7109375" style="50" customWidth="1"/>
    <col min="11803" max="11803" width="30.28515625" style="50" customWidth="1"/>
    <col min="11804" max="12036" width="9.140625" style="50"/>
    <col min="12037" max="12037" width="9.85546875" style="50" customWidth="1"/>
    <col min="12038" max="12038" width="41.140625" style="50" customWidth="1"/>
    <col min="12039" max="12039" width="9.5703125" style="50" customWidth="1"/>
    <col min="12040" max="12040" width="27.42578125" style="50" customWidth="1"/>
    <col min="12041" max="12041" width="16.28515625" style="50" customWidth="1"/>
    <col min="12042" max="12042" width="9.7109375" style="50" customWidth="1"/>
    <col min="12043" max="12043" width="37.7109375" style="50" customWidth="1"/>
    <col min="12044" max="12044" width="24" style="50" customWidth="1"/>
    <col min="12045" max="12045" width="19" style="50" customWidth="1"/>
    <col min="12046" max="12046" width="14.140625" style="50" customWidth="1"/>
    <col min="12047" max="12048" width="12.5703125" style="50" customWidth="1"/>
    <col min="12049" max="12049" width="20" style="50" customWidth="1"/>
    <col min="12050" max="12050" width="20.5703125" style="50" customWidth="1"/>
    <col min="12051" max="12051" width="22.28515625" style="50" customWidth="1"/>
    <col min="12052" max="12052" width="21.140625" style="50" customWidth="1"/>
    <col min="12053" max="12053" width="19.85546875" style="50" customWidth="1"/>
    <col min="12054" max="12054" width="29.28515625" style="50" customWidth="1"/>
    <col min="12055" max="12055" width="24.85546875" style="50" customWidth="1"/>
    <col min="12056" max="12056" width="18.85546875" style="50" customWidth="1"/>
    <col min="12057" max="12057" width="35.140625" style="50" customWidth="1"/>
    <col min="12058" max="12058" width="42.7109375" style="50" customWidth="1"/>
    <col min="12059" max="12059" width="30.28515625" style="50" customWidth="1"/>
    <col min="12060" max="12292" width="9.140625" style="50"/>
    <col min="12293" max="12293" width="9.85546875" style="50" customWidth="1"/>
    <col min="12294" max="12294" width="41.140625" style="50" customWidth="1"/>
    <col min="12295" max="12295" width="9.5703125" style="50" customWidth="1"/>
    <col min="12296" max="12296" width="27.42578125" style="50" customWidth="1"/>
    <col min="12297" max="12297" width="16.28515625" style="50" customWidth="1"/>
    <col min="12298" max="12298" width="9.7109375" style="50" customWidth="1"/>
    <col min="12299" max="12299" width="37.7109375" style="50" customWidth="1"/>
    <col min="12300" max="12300" width="24" style="50" customWidth="1"/>
    <col min="12301" max="12301" width="19" style="50" customWidth="1"/>
    <col min="12302" max="12302" width="14.140625" style="50" customWidth="1"/>
    <col min="12303" max="12304" width="12.5703125" style="50" customWidth="1"/>
    <col min="12305" max="12305" width="20" style="50" customWidth="1"/>
    <col min="12306" max="12306" width="20.5703125" style="50" customWidth="1"/>
    <col min="12307" max="12307" width="22.28515625" style="50" customWidth="1"/>
    <col min="12308" max="12308" width="21.140625" style="50" customWidth="1"/>
    <col min="12309" max="12309" width="19.85546875" style="50" customWidth="1"/>
    <col min="12310" max="12310" width="29.28515625" style="50" customWidth="1"/>
    <col min="12311" max="12311" width="24.85546875" style="50" customWidth="1"/>
    <col min="12312" max="12312" width="18.85546875" style="50" customWidth="1"/>
    <col min="12313" max="12313" width="35.140625" style="50" customWidth="1"/>
    <col min="12314" max="12314" width="42.7109375" style="50" customWidth="1"/>
    <col min="12315" max="12315" width="30.28515625" style="50" customWidth="1"/>
    <col min="12316" max="12548" width="9.140625" style="50"/>
    <col min="12549" max="12549" width="9.85546875" style="50" customWidth="1"/>
    <col min="12550" max="12550" width="41.140625" style="50" customWidth="1"/>
    <col min="12551" max="12551" width="9.5703125" style="50" customWidth="1"/>
    <col min="12552" max="12552" width="27.42578125" style="50" customWidth="1"/>
    <col min="12553" max="12553" width="16.28515625" style="50" customWidth="1"/>
    <col min="12554" max="12554" width="9.7109375" style="50" customWidth="1"/>
    <col min="12555" max="12555" width="37.7109375" style="50" customWidth="1"/>
    <col min="12556" max="12556" width="24" style="50" customWidth="1"/>
    <col min="12557" max="12557" width="19" style="50" customWidth="1"/>
    <col min="12558" max="12558" width="14.140625" style="50" customWidth="1"/>
    <col min="12559" max="12560" width="12.5703125" style="50" customWidth="1"/>
    <col min="12561" max="12561" width="20" style="50" customWidth="1"/>
    <col min="12562" max="12562" width="20.5703125" style="50" customWidth="1"/>
    <col min="12563" max="12563" width="22.28515625" style="50" customWidth="1"/>
    <col min="12564" max="12564" width="21.140625" style="50" customWidth="1"/>
    <col min="12565" max="12565" width="19.85546875" style="50" customWidth="1"/>
    <col min="12566" max="12566" width="29.28515625" style="50" customWidth="1"/>
    <col min="12567" max="12567" width="24.85546875" style="50" customWidth="1"/>
    <col min="12568" max="12568" width="18.85546875" style="50" customWidth="1"/>
    <col min="12569" max="12569" width="35.140625" style="50" customWidth="1"/>
    <col min="12570" max="12570" width="42.7109375" style="50" customWidth="1"/>
    <col min="12571" max="12571" width="30.28515625" style="50" customWidth="1"/>
    <col min="12572" max="12804" width="9.140625" style="50"/>
    <col min="12805" max="12805" width="9.85546875" style="50" customWidth="1"/>
    <col min="12806" max="12806" width="41.140625" style="50" customWidth="1"/>
    <col min="12807" max="12807" width="9.5703125" style="50" customWidth="1"/>
    <col min="12808" max="12808" width="27.42578125" style="50" customWidth="1"/>
    <col min="12809" max="12809" width="16.28515625" style="50" customWidth="1"/>
    <col min="12810" max="12810" width="9.7109375" style="50" customWidth="1"/>
    <col min="12811" max="12811" width="37.7109375" style="50" customWidth="1"/>
    <col min="12812" max="12812" width="24" style="50" customWidth="1"/>
    <col min="12813" max="12813" width="19" style="50" customWidth="1"/>
    <col min="12814" max="12814" width="14.140625" style="50" customWidth="1"/>
    <col min="12815" max="12816" width="12.5703125" style="50" customWidth="1"/>
    <col min="12817" max="12817" width="20" style="50" customWidth="1"/>
    <col min="12818" max="12818" width="20.5703125" style="50" customWidth="1"/>
    <col min="12819" max="12819" width="22.28515625" style="50" customWidth="1"/>
    <col min="12820" max="12820" width="21.140625" style="50" customWidth="1"/>
    <col min="12821" max="12821" width="19.85546875" style="50" customWidth="1"/>
    <col min="12822" max="12822" width="29.28515625" style="50" customWidth="1"/>
    <col min="12823" max="12823" width="24.85546875" style="50" customWidth="1"/>
    <col min="12824" max="12824" width="18.85546875" style="50" customWidth="1"/>
    <col min="12825" max="12825" width="35.140625" style="50" customWidth="1"/>
    <col min="12826" max="12826" width="42.7109375" style="50" customWidth="1"/>
    <col min="12827" max="12827" width="30.28515625" style="50" customWidth="1"/>
    <col min="12828" max="13060" width="9.140625" style="50"/>
    <col min="13061" max="13061" width="9.85546875" style="50" customWidth="1"/>
    <col min="13062" max="13062" width="41.140625" style="50" customWidth="1"/>
    <col min="13063" max="13063" width="9.5703125" style="50" customWidth="1"/>
    <col min="13064" max="13064" width="27.42578125" style="50" customWidth="1"/>
    <col min="13065" max="13065" width="16.28515625" style="50" customWidth="1"/>
    <col min="13066" max="13066" width="9.7109375" style="50" customWidth="1"/>
    <col min="13067" max="13067" width="37.7109375" style="50" customWidth="1"/>
    <col min="13068" max="13068" width="24" style="50" customWidth="1"/>
    <col min="13069" max="13069" width="19" style="50" customWidth="1"/>
    <col min="13070" max="13070" width="14.140625" style="50" customWidth="1"/>
    <col min="13071" max="13072" width="12.5703125" style="50" customWidth="1"/>
    <col min="13073" max="13073" width="20" style="50" customWidth="1"/>
    <col min="13074" max="13074" width="20.5703125" style="50" customWidth="1"/>
    <col min="13075" max="13075" width="22.28515625" style="50" customWidth="1"/>
    <col min="13076" max="13076" width="21.140625" style="50" customWidth="1"/>
    <col min="13077" max="13077" width="19.85546875" style="50" customWidth="1"/>
    <col min="13078" max="13078" width="29.28515625" style="50" customWidth="1"/>
    <col min="13079" max="13079" width="24.85546875" style="50" customWidth="1"/>
    <col min="13080" max="13080" width="18.85546875" style="50" customWidth="1"/>
    <col min="13081" max="13081" width="35.140625" style="50" customWidth="1"/>
    <col min="13082" max="13082" width="42.7109375" style="50" customWidth="1"/>
    <col min="13083" max="13083" width="30.28515625" style="50" customWidth="1"/>
    <col min="13084" max="13316" width="9.140625" style="50"/>
    <col min="13317" max="13317" width="9.85546875" style="50" customWidth="1"/>
    <col min="13318" max="13318" width="41.140625" style="50" customWidth="1"/>
    <col min="13319" max="13319" width="9.5703125" style="50" customWidth="1"/>
    <col min="13320" max="13320" width="27.42578125" style="50" customWidth="1"/>
    <col min="13321" max="13321" width="16.28515625" style="50" customWidth="1"/>
    <col min="13322" max="13322" width="9.7109375" style="50" customWidth="1"/>
    <col min="13323" max="13323" width="37.7109375" style="50" customWidth="1"/>
    <col min="13324" max="13324" width="24" style="50" customWidth="1"/>
    <col min="13325" max="13325" width="19" style="50" customWidth="1"/>
    <col min="13326" max="13326" width="14.140625" style="50" customWidth="1"/>
    <col min="13327" max="13328" width="12.5703125" style="50" customWidth="1"/>
    <col min="13329" max="13329" width="20" style="50" customWidth="1"/>
    <col min="13330" max="13330" width="20.5703125" style="50" customWidth="1"/>
    <col min="13331" max="13331" width="22.28515625" style="50" customWidth="1"/>
    <col min="13332" max="13332" width="21.140625" style="50" customWidth="1"/>
    <col min="13333" max="13333" width="19.85546875" style="50" customWidth="1"/>
    <col min="13334" max="13334" width="29.28515625" style="50" customWidth="1"/>
    <col min="13335" max="13335" width="24.85546875" style="50" customWidth="1"/>
    <col min="13336" max="13336" width="18.85546875" style="50" customWidth="1"/>
    <col min="13337" max="13337" width="35.140625" style="50" customWidth="1"/>
    <col min="13338" max="13338" width="42.7109375" style="50" customWidth="1"/>
    <col min="13339" max="13339" width="30.28515625" style="50" customWidth="1"/>
    <col min="13340" max="13572" width="9.140625" style="50"/>
    <col min="13573" max="13573" width="9.85546875" style="50" customWidth="1"/>
    <col min="13574" max="13574" width="41.140625" style="50" customWidth="1"/>
    <col min="13575" max="13575" width="9.5703125" style="50" customWidth="1"/>
    <col min="13576" max="13576" width="27.42578125" style="50" customWidth="1"/>
    <col min="13577" max="13577" width="16.28515625" style="50" customWidth="1"/>
    <col min="13578" max="13578" width="9.7109375" style="50" customWidth="1"/>
    <col min="13579" max="13579" width="37.7109375" style="50" customWidth="1"/>
    <col min="13580" max="13580" width="24" style="50" customWidth="1"/>
    <col min="13581" max="13581" width="19" style="50" customWidth="1"/>
    <col min="13582" max="13582" width="14.140625" style="50" customWidth="1"/>
    <col min="13583" max="13584" width="12.5703125" style="50" customWidth="1"/>
    <col min="13585" max="13585" width="20" style="50" customWidth="1"/>
    <col min="13586" max="13586" width="20.5703125" style="50" customWidth="1"/>
    <col min="13587" max="13587" width="22.28515625" style="50" customWidth="1"/>
    <col min="13588" max="13588" width="21.140625" style="50" customWidth="1"/>
    <col min="13589" max="13589" width="19.85546875" style="50" customWidth="1"/>
    <col min="13590" max="13590" width="29.28515625" style="50" customWidth="1"/>
    <col min="13591" max="13591" width="24.85546875" style="50" customWidth="1"/>
    <col min="13592" max="13592" width="18.85546875" style="50" customWidth="1"/>
    <col min="13593" max="13593" width="35.140625" style="50" customWidth="1"/>
    <col min="13594" max="13594" width="42.7109375" style="50" customWidth="1"/>
    <col min="13595" max="13595" width="30.28515625" style="50" customWidth="1"/>
    <col min="13596" max="13828" width="9.140625" style="50"/>
    <col min="13829" max="13829" width="9.85546875" style="50" customWidth="1"/>
    <col min="13830" max="13830" width="41.140625" style="50" customWidth="1"/>
    <col min="13831" max="13831" width="9.5703125" style="50" customWidth="1"/>
    <col min="13832" max="13832" width="27.42578125" style="50" customWidth="1"/>
    <col min="13833" max="13833" width="16.28515625" style="50" customWidth="1"/>
    <col min="13834" max="13834" width="9.7109375" style="50" customWidth="1"/>
    <col min="13835" max="13835" width="37.7109375" style="50" customWidth="1"/>
    <col min="13836" max="13836" width="24" style="50" customWidth="1"/>
    <col min="13837" max="13837" width="19" style="50" customWidth="1"/>
    <col min="13838" max="13838" width="14.140625" style="50" customWidth="1"/>
    <col min="13839" max="13840" width="12.5703125" style="50" customWidth="1"/>
    <col min="13841" max="13841" width="20" style="50" customWidth="1"/>
    <col min="13842" max="13842" width="20.5703125" style="50" customWidth="1"/>
    <col min="13843" max="13843" width="22.28515625" style="50" customWidth="1"/>
    <col min="13844" max="13844" width="21.140625" style="50" customWidth="1"/>
    <col min="13845" max="13845" width="19.85546875" style="50" customWidth="1"/>
    <col min="13846" max="13846" width="29.28515625" style="50" customWidth="1"/>
    <col min="13847" max="13847" width="24.85546875" style="50" customWidth="1"/>
    <col min="13848" max="13848" width="18.85546875" style="50" customWidth="1"/>
    <col min="13849" max="13849" width="35.140625" style="50" customWidth="1"/>
    <col min="13850" max="13850" width="42.7109375" style="50" customWidth="1"/>
    <col min="13851" max="13851" width="30.28515625" style="50" customWidth="1"/>
    <col min="13852" max="14084" width="9.140625" style="50"/>
    <col min="14085" max="14085" width="9.85546875" style="50" customWidth="1"/>
    <col min="14086" max="14086" width="41.140625" style="50" customWidth="1"/>
    <col min="14087" max="14087" width="9.5703125" style="50" customWidth="1"/>
    <col min="14088" max="14088" width="27.42578125" style="50" customWidth="1"/>
    <col min="14089" max="14089" width="16.28515625" style="50" customWidth="1"/>
    <col min="14090" max="14090" width="9.7109375" style="50" customWidth="1"/>
    <col min="14091" max="14091" width="37.7109375" style="50" customWidth="1"/>
    <col min="14092" max="14092" width="24" style="50" customWidth="1"/>
    <col min="14093" max="14093" width="19" style="50" customWidth="1"/>
    <col min="14094" max="14094" width="14.140625" style="50" customWidth="1"/>
    <col min="14095" max="14096" width="12.5703125" style="50" customWidth="1"/>
    <col min="14097" max="14097" width="20" style="50" customWidth="1"/>
    <col min="14098" max="14098" width="20.5703125" style="50" customWidth="1"/>
    <col min="14099" max="14099" width="22.28515625" style="50" customWidth="1"/>
    <col min="14100" max="14100" width="21.140625" style="50" customWidth="1"/>
    <col min="14101" max="14101" width="19.85546875" style="50" customWidth="1"/>
    <col min="14102" max="14102" width="29.28515625" style="50" customWidth="1"/>
    <col min="14103" max="14103" width="24.85546875" style="50" customWidth="1"/>
    <col min="14104" max="14104" width="18.85546875" style="50" customWidth="1"/>
    <col min="14105" max="14105" width="35.140625" style="50" customWidth="1"/>
    <col min="14106" max="14106" width="42.7109375" style="50" customWidth="1"/>
    <col min="14107" max="14107" width="30.28515625" style="50" customWidth="1"/>
    <col min="14108" max="14340" width="9.140625" style="50"/>
    <col min="14341" max="14341" width="9.85546875" style="50" customWidth="1"/>
    <col min="14342" max="14342" width="41.140625" style="50" customWidth="1"/>
    <col min="14343" max="14343" width="9.5703125" style="50" customWidth="1"/>
    <col min="14344" max="14344" width="27.42578125" style="50" customWidth="1"/>
    <col min="14345" max="14345" width="16.28515625" style="50" customWidth="1"/>
    <col min="14346" max="14346" width="9.7109375" style="50" customWidth="1"/>
    <col min="14347" max="14347" width="37.7109375" style="50" customWidth="1"/>
    <col min="14348" max="14348" width="24" style="50" customWidth="1"/>
    <col min="14349" max="14349" width="19" style="50" customWidth="1"/>
    <col min="14350" max="14350" width="14.140625" style="50" customWidth="1"/>
    <col min="14351" max="14352" width="12.5703125" style="50" customWidth="1"/>
    <col min="14353" max="14353" width="20" style="50" customWidth="1"/>
    <col min="14354" max="14354" width="20.5703125" style="50" customWidth="1"/>
    <col min="14355" max="14355" width="22.28515625" style="50" customWidth="1"/>
    <col min="14356" max="14356" width="21.140625" style="50" customWidth="1"/>
    <col min="14357" max="14357" width="19.85546875" style="50" customWidth="1"/>
    <col min="14358" max="14358" width="29.28515625" style="50" customWidth="1"/>
    <col min="14359" max="14359" width="24.85546875" style="50" customWidth="1"/>
    <col min="14360" max="14360" width="18.85546875" style="50" customWidth="1"/>
    <col min="14361" max="14361" width="35.140625" style="50" customWidth="1"/>
    <col min="14362" max="14362" width="42.7109375" style="50" customWidth="1"/>
    <col min="14363" max="14363" width="30.28515625" style="50" customWidth="1"/>
    <col min="14364" max="14596" width="9.140625" style="50"/>
    <col min="14597" max="14597" width="9.85546875" style="50" customWidth="1"/>
    <col min="14598" max="14598" width="41.140625" style="50" customWidth="1"/>
    <col min="14599" max="14599" width="9.5703125" style="50" customWidth="1"/>
    <col min="14600" max="14600" width="27.42578125" style="50" customWidth="1"/>
    <col min="14601" max="14601" width="16.28515625" style="50" customWidth="1"/>
    <col min="14602" max="14602" width="9.7109375" style="50" customWidth="1"/>
    <col min="14603" max="14603" width="37.7109375" style="50" customWidth="1"/>
    <col min="14604" max="14604" width="24" style="50" customWidth="1"/>
    <col min="14605" max="14605" width="19" style="50" customWidth="1"/>
    <col min="14606" max="14606" width="14.140625" style="50" customWidth="1"/>
    <col min="14607" max="14608" width="12.5703125" style="50" customWidth="1"/>
    <col min="14609" max="14609" width="20" style="50" customWidth="1"/>
    <col min="14610" max="14610" width="20.5703125" style="50" customWidth="1"/>
    <col min="14611" max="14611" width="22.28515625" style="50" customWidth="1"/>
    <col min="14612" max="14612" width="21.140625" style="50" customWidth="1"/>
    <col min="14613" max="14613" width="19.85546875" style="50" customWidth="1"/>
    <col min="14614" max="14614" width="29.28515625" style="50" customWidth="1"/>
    <col min="14615" max="14615" width="24.85546875" style="50" customWidth="1"/>
    <col min="14616" max="14616" width="18.85546875" style="50" customWidth="1"/>
    <col min="14617" max="14617" width="35.140625" style="50" customWidth="1"/>
    <col min="14618" max="14618" width="42.7109375" style="50" customWidth="1"/>
    <col min="14619" max="14619" width="30.28515625" style="50" customWidth="1"/>
    <col min="14620" max="14852" width="9.140625" style="50"/>
    <col min="14853" max="14853" width="9.85546875" style="50" customWidth="1"/>
    <col min="14854" max="14854" width="41.140625" style="50" customWidth="1"/>
    <col min="14855" max="14855" width="9.5703125" style="50" customWidth="1"/>
    <col min="14856" max="14856" width="27.42578125" style="50" customWidth="1"/>
    <col min="14857" max="14857" width="16.28515625" style="50" customWidth="1"/>
    <col min="14858" max="14858" width="9.7109375" style="50" customWidth="1"/>
    <col min="14859" max="14859" width="37.7109375" style="50" customWidth="1"/>
    <col min="14860" max="14860" width="24" style="50" customWidth="1"/>
    <col min="14861" max="14861" width="19" style="50" customWidth="1"/>
    <col min="14862" max="14862" width="14.140625" style="50" customWidth="1"/>
    <col min="14863" max="14864" width="12.5703125" style="50" customWidth="1"/>
    <col min="14865" max="14865" width="20" style="50" customWidth="1"/>
    <col min="14866" max="14866" width="20.5703125" style="50" customWidth="1"/>
    <col min="14867" max="14867" width="22.28515625" style="50" customWidth="1"/>
    <col min="14868" max="14868" width="21.140625" style="50" customWidth="1"/>
    <col min="14869" max="14869" width="19.85546875" style="50" customWidth="1"/>
    <col min="14870" max="14870" width="29.28515625" style="50" customWidth="1"/>
    <col min="14871" max="14871" width="24.85546875" style="50" customWidth="1"/>
    <col min="14872" max="14872" width="18.85546875" style="50" customWidth="1"/>
    <col min="14873" max="14873" width="35.140625" style="50" customWidth="1"/>
    <col min="14874" max="14874" width="42.7109375" style="50" customWidth="1"/>
    <col min="14875" max="14875" width="30.28515625" style="50" customWidth="1"/>
    <col min="14876" max="15108" width="9.140625" style="50"/>
    <col min="15109" max="15109" width="9.85546875" style="50" customWidth="1"/>
    <col min="15110" max="15110" width="41.140625" style="50" customWidth="1"/>
    <col min="15111" max="15111" width="9.5703125" style="50" customWidth="1"/>
    <col min="15112" max="15112" width="27.42578125" style="50" customWidth="1"/>
    <col min="15113" max="15113" width="16.28515625" style="50" customWidth="1"/>
    <col min="15114" max="15114" width="9.7109375" style="50" customWidth="1"/>
    <col min="15115" max="15115" width="37.7109375" style="50" customWidth="1"/>
    <col min="15116" max="15116" width="24" style="50" customWidth="1"/>
    <col min="15117" max="15117" width="19" style="50" customWidth="1"/>
    <col min="15118" max="15118" width="14.140625" style="50" customWidth="1"/>
    <col min="15119" max="15120" width="12.5703125" style="50" customWidth="1"/>
    <col min="15121" max="15121" width="20" style="50" customWidth="1"/>
    <col min="15122" max="15122" width="20.5703125" style="50" customWidth="1"/>
    <col min="15123" max="15123" width="22.28515625" style="50" customWidth="1"/>
    <col min="15124" max="15124" width="21.140625" style="50" customWidth="1"/>
    <col min="15125" max="15125" width="19.85546875" style="50" customWidth="1"/>
    <col min="15126" max="15126" width="29.28515625" style="50" customWidth="1"/>
    <col min="15127" max="15127" width="24.85546875" style="50" customWidth="1"/>
    <col min="15128" max="15128" width="18.85546875" style="50" customWidth="1"/>
    <col min="15129" max="15129" width="35.140625" style="50" customWidth="1"/>
    <col min="15130" max="15130" width="42.7109375" style="50" customWidth="1"/>
    <col min="15131" max="15131" width="30.28515625" style="50" customWidth="1"/>
    <col min="15132" max="15364" width="9.140625" style="50"/>
    <col min="15365" max="15365" width="9.85546875" style="50" customWidth="1"/>
    <col min="15366" max="15366" width="41.140625" style="50" customWidth="1"/>
    <col min="15367" max="15367" width="9.5703125" style="50" customWidth="1"/>
    <col min="15368" max="15368" width="27.42578125" style="50" customWidth="1"/>
    <col min="15369" max="15369" width="16.28515625" style="50" customWidth="1"/>
    <col min="15370" max="15370" width="9.7109375" style="50" customWidth="1"/>
    <col min="15371" max="15371" width="37.7109375" style="50" customWidth="1"/>
    <col min="15372" max="15372" width="24" style="50" customWidth="1"/>
    <col min="15373" max="15373" width="19" style="50" customWidth="1"/>
    <col min="15374" max="15374" width="14.140625" style="50" customWidth="1"/>
    <col min="15375" max="15376" width="12.5703125" style="50" customWidth="1"/>
    <col min="15377" max="15377" width="20" style="50" customWidth="1"/>
    <col min="15378" max="15378" width="20.5703125" style="50" customWidth="1"/>
    <col min="15379" max="15379" width="22.28515625" style="50" customWidth="1"/>
    <col min="15380" max="15380" width="21.140625" style="50" customWidth="1"/>
    <col min="15381" max="15381" width="19.85546875" style="50" customWidth="1"/>
    <col min="15382" max="15382" width="29.28515625" style="50" customWidth="1"/>
    <col min="15383" max="15383" width="24.85546875" style="50" customWidth="1"/>
    <col min="15384" max="15384" width="18.85546875" style="50" customWidth="1"/>
    <col min="15385" max="15385" width="35.140625" style="50" customWidth="1"/>
    <col min="15386" max="15386" width="42.7109375" style="50" customWidth="1"/>
    <col min="15387" max="15387" width="30.28515625" style="50" customWidth="1"/>
    <col min="15388" max="15620" width="9.140625" style="50"/>
    <col min="15621" max="15621" width="9.85546875" style="50" customWidth="1"/>
    <col min="15622" max="15622" width="41.140625" style="50" customWidth="1"/>
    <col min="15623" max="15623" width="9.5703125" style="50" customWidth="1"/>
    <col min="15624" max="15624" width="27.42578125" style="50" customWidth="1"/>
    <col min="15625" max="15625" width="16.28515625" style="50" customWidth="1"/>
    <col min="15626" max="15626" width="9.7109375" style="50" customWidth="1"/>
    <col min="15627" max="15627" width="37.7109375" style="50" customWidth="1"/>
    <col min="15628" max="15628" width="24" style="50" customWidth="1"/>
    <col min="15629" max="15629" width="19" style="50" customWidth="1"/>
    <col min="15630" max="15630" width="14.140625" style="50" customWidth="1"/>
    <col min="15631" max="15632" width="12.5703125" style="50" customWidth="1"/>
    <col min="15633" max="15633" width="20" style="50" customWidth="1"/>
    <col min="15634" max="15634" width="20.5703125" style="50" customWidth="1"/>
    <col min="15635" max="15635" width="22.28515625" style="50" customWidth="1"/>
    <col min="15636" max="15636" width="21.140625" style="50" customWidth="1"/>
    <col min="15637" max="15637" width="19.85546875" style="50" customWidth="1"/>
    <col min="15638" max="15638" width="29.28515625" style="50" customWidth="1"/>
    <col min="15639" max="15639" width="24.85546875" style="50" customWidth="1"/>
    <col min="15640" max="15640" width="18.85546875" style="50" customWidth="1"/>
    <col min="15641" max="15641" width="35.140625" style="50" customWidth="1"/>
    <col min="15642" max="15642" width="42.7109375" style="50" customWidth="1"/>
    <col min="15643" max="15643" width="30.28515625" style="50" customWidth="1"/>
    <col min="15644" max="15876" width="9.140625" style="50"/>
    <col min="15877" max="15877" width="9.85546875" style="50" customWidth="1"/>
    <col min="15878" max="15878" width="41.140625" style="50" customWidth="1"/>
    <col min="15879" max="15879" width="9.5703125" style="50" customWidth="1"/>
    <col min="15880" max="15880" width="27.42578125" style="50" customWidth="1"/>
    <col min="15881" max="15881" width="16.28515625" style="50" customWidth="1"/>
    <col min="15882" max="15882" width="9.7109375" style="50" customWidth="1"/>
    <col min="15883" max="15883" width="37.7109375" style="50" customWidth="1"/>
    <col min="15884" max="15884" width="24" style="50" customWidth="1"/>
    <col min="15885" max="15885" width="19" style="50" customWidth="1"/>
    <col min="15886" max="15886" width="14.140625" style="50" customWidth="1"/>
    <col min="15887" max="15888" width="12.5703125" style="50" customWidth="1"/>
    <col min="15889" max="15889" width="20" style="50" customWidth="1"/>
    <col min="15890" max="15890" width="20.5703125" style="50" customWidth="1"/>
    <col min="15891" max="15891" width="22.28515625" style="50" customWidth="1"/>
    <col min="15892" max="15892" width="21.140625" style="50" customWidth="1"/>
    <col min="15893" max="15893" width="19.85546875" style="50" customWidth="1"/>
    <col min="15894" max="15894" width="29.28515625" style="50" customWidth="1"/>
    <col min="15895" max="15895" width="24.85546875" style="50" customWidth="1"/>
    <col min="15896" max="15896" width="18.85546875" style="50" customWidth="1"/>
    <col min="15897" max="15897" width="35.140625" style="50" customWidth="1"/>
    <col min="15898" max="15898" width="42.7109375" style="50" customWidth="1"/>
    <col min="15899" max="15899" width="30.28515625" style="50" customWidth="1"/>
    <col min="15900" max="16132" width="9.140625" style="50"/>
    <col min="16133" max="16133" width="9.85546875" style="50" customWidth="1"/>
    <col min="16134" max="16134" width="41.140625" style="50" customWidth="1"/>
    <col min="16135" max="16135" width="9.5703125" style="50" customWidth="1"/>
    <col min="16136" max="16136" width="27.42578125" style="50" customWidth="1"/>
    <col min="16137" max="16137" width="16.28515625" style="50" customWidth="1"/>
    <col min="16138" max="16138" width="9.7109375" style="50" customWidth="1"/>
    <col min="16139" max="16139" width="37.7109375" style="50" customWidth="1"/>
    <col min="16140" max="16140" width="24" style="50" customWidth="1"/>
    <col min="16141" max="16141" width="19" style="50" customWidth="1"/>
    <col min="16142" max="16142" width="14.140625" style="50" customWidth="1"/>
    <col min="16143" max="16144" width="12.5703125" style="50" customWidth="1"/>
    <col min="16145" max="16145" width="20" style="50" customWidth="1"/>
    <col min="16146" max="16146" width="20.5703125" style="50" customWidth="1"/>
    <col min="16147" max="16147" width="22.28515625" style="50" customWidth="1"/>
    <col min="16148" max="16148" width="21.140625" style="50" customWidth="1"/>
    <col min="16149" max="16149" width="19.85546875" style="50" customWidth="1"/>
    <col min="16150" max="16150" width="29.28515625" style="50" customWidth="1"/>
    <col min="16151" max="16151" width="24.85546875" style="50" customWidth="1"/>
    <col min="16152" max="16152" width="18.85546875" style="50" customWidth="1"/>
    <col min="16153" max="16153" width="35.140625" style="50" customWidth="1"/>
    <col min="16154" max="16154" width="42.7109375" style="50" customWidth="1"/>
    <col min="16155" max="16155" width="30.28515625" style="50" customWidth="1"/>
    <col min="16156" max="16384" width="9.140625" style="50"/>
  </cols>
  <sheetData>
    <row r="1" spans="1:27" ht="15.75" customHeight="1" x14ac:dyDescent="0.25">
      <c r="A1" s="797" t="s">
        <v>170</v>
      </c>
      <c r="B1" s="797"/>
      <c r="C1" s="797"/>
      <c r="D1" s="797"/>
      <c r="E1" s="797"/>
      <c r="F1" s="797"/>
      <c r="G1" s="797"/>
      <c r="H1" s="797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</row>
    <row r="2" spans="1:27" ht="18" x14ac:dyDescent="0.25">
      <c r="A2" s="797" t="s">
        <v>153</v>
      </c>
      <c r="B2" s="797"/>
      <c r="C2" s="797"/>
      <c r="D2" s="797"/>
      <c r="E2" s="797"/>
      <c r="F2" s="797"/>
      <c r="G2" s="797"/>
      <c r="H2" s="797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27" ht="18" x14ac:dyDescent="0.25">
      <c r="A3" s="797" t="s">
        <v>245</v>
      </c>
      <c r="B3" s="797"/>
      <c r="C3" s="797"/>
      <c r="D3" s="797"/>
      <c r="E3" s="797"/>
      <c r="F3" s="797"/>
      <c r="G3" s="797"/>
      <c r="H3" s="797"/>
      <c r="I3" s="49"/>
      <c r="J3" s="108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ht="16.5" thickBot="1" x14ac:dyDescent="0.3">
      <c r="A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7" ht="28.5" customHeight="1" thickBot="1" x14ac:dyDescent="0.3">
      <c r="A5" s="793" t="s">
        <v>41</v>
      </c>
      <c r="B5" s="798" t="s">
        <v>105</v>
      </c>
      <c r="C5" s="776"/>
      <c r="D5" s="776"/>
      <c r="E5" s="776"/>
      <c r="F5" s="779" t="s">
        <v>0</v>
      </c>
      <c r="G5" s="779"/>
      <c r="H5" s="779"/>
      <c r="I5" s="779"/>
      <c r="J5" s="779"/>
      <c r="K5" s="779"/>
      <c r="L5" s="779"/>
      <c r="M5" s="776" t="s">
        <v>106</v>
      </c>
      <c r="N5" s="779" t="s">
        <v>107</v>
      </c>
      <c r="O5" s="779"/>
      <c r="P5" s="779"/>
      <c r="Q5" s="779"/>
      <c r="R5" s="776" t="s">
        <v>108</v>
      </c>
      <c r="S5" s="777"/>
      <c r="T5" s="783" t="s">
        <v>92</v>
      </c>
      <c r="U5" s="784"/>
      <c r="V5" s="778" t="s">
        <v>2</v>
      </c>
      <c r="W5" s="778"/>
      <c r="X5" s="779"/>
      <c r="Y5" s="779"/>
      <c r="Z5" s="779"/>
      <c r="AA5" s="780"/>
    </row>
    <row r="6" spans="1:27" ht="67.5" customHeight="1" thickBot="1" x14ac:dyDescent="0.3">
      <c r="A6" s="794"/>
      <c r="B6" s="781" t="s">
        <v>109</v>
      </c>
      <c r="C6" s="782"/>
      <c r="D6" s="782" t="s">
        <v>110</v>
      </c>
      <c r="E6" s="782"/>
      <c r="F6" s="265" t="s">
        <v>111</v>
      </c>
      <c r="G6" s="265" t="s">
        <v>73</v>
      </c>
      <c r="H6" s="265" t="s">
        <v>112</v>
      </c>
      <c r="I6" s="265" t="s">
        <v>138</v>
      </c>
      <c r="J6" s="265" t="s">
        <v>114</v>
      </c>
      <c r="K6" s="265" t="s">
        <v>115</v>
      </c>
      <c r="L6" s="266" t="s">
        <v>116</v>
      </c>
      <c r="M6" s="785"/>
      <c r="N6" s="265" t="s">
        <v>117</v>
      </c>
      <c r="O6" s="265" t="s">
        <v>118</v>
      </c>
      <c r="P6" s="265" t="s">
        <v>119</v>
      </c>
      <c r="Q6" s="265" t="s">
        <v>120</v>
      </c>
      <c r="R6" s="265" t="s">
        <v>121</v>
      </c>
      <c r="S6" s="265" t="s">
        <v>122</v>
      </c>
      <c r="T6" s="267" t="s">
        <v>99</v>
      </c>
      <c r="U6" s="267" t="s">
        <v>132</v>
      </c>
      <c r="V6" s="265" t="s">
        <v>123</v>
      </c>
      <c r="W6" s="265" t="s">
        <v>96</v>
      </c>
      <c r="X6" s="265" t="s">
        <v>135</v>
      </c>
      <c r="Y6" s="265" t="s">
        <v>173</v>
      </c>
      <c r="Z6" s="265" t="s">
        <v>347</v>
      </c>
      <c r="AA6" s="268" t="s">
        <v>126</v>
      </c>
    </row>
    <row r="7" spans="1:27" ht="30" customHeight="1" x14ac:dyDescent="0.25">
      <c r="A7" s="721">
        <v>1</v>
      </c>
      <c r="B7" s="725" t="s">
        <v>327</v>
      </c>
      <c r="C7" s="726"/>
      <c r="D7" s="727" t="s">
        <v>256</v>
      </c>
      <c r="E7" s="728"/>
      <c r="F7" s="729"/>
      <c r="G7" s="729">
        <v>1</v>
      </c>
      <c r="H7" s="730">
        <v>78600000</v>
      </c>
      <c r="I7" s="752" t="s">
        <v>194</v>
      </c>
      <c r="J7" s="730" t="s">
        <v>171</v>
      </c>
      <c r="K7" s="730" t="s">
        <v>172</v>
      </c>
      <c r="L7" s="730" t="s">
        <v>168</v>
      </c>
      <c r="M7" s="285" t="s">
        <v>6</v>
      </c>
      <c r="N7" s="270">
        <v>44621</v>
      </c>
      <c r="O7" s="270">
        <v>44628</v>
      </c>
      <c r="P7" s="270">
        <v>44634</v>
      </c>
      <c r="Q7" s="270">
        <v>44645</v>
      </c>
      <c r="R7" s="270">
        <v>44649</v>
      </c>
      <c r="S7" s="330">
        <v>44651</v>
      </c>
      <c r="T7" s="270">
        <v>44681</v>
      </c>
      <c r="U7" s="270">
        <v>44686</v>
      </c>
      <c r="V7" s="271"/>
      <c r="W7" s="270">
        <v>44691</v>
      </c>
      <c r="X7" s="270">
        <v>44698</v>
      </c>
      <c r="Y7" s="270">
        <v>44712</v>
      </c>
      <c r="Z7" s="270">
        <v>44895</v>
      </c>
      <c r="AA7" s="270">
        <v>44903</v>
      </c>
    </row>
    <row r="8" spans="1:27" ht="30" customHeight="1" thickBot="1" x14ac:dyDescent="0.3">
      <c r="A8" s="722"/>
      <c r="B8" s="725"/>
      <c r="C8" s="726"/>
      <c r="D8" s="727"/>
      <c r="E8" s="728"/>
      <c r="F8" s="729"/>
      <c r="G8" s="729"/>
      <c r="H8" s="730"/>
      <c r="I8" s="753"/>
      <c r="J8" s="730"/>
      <c r="K8" s="730"/>
      <c r="L8" s="730"/>
      <c r="M8" s="273" t="s">
        <v>10</v>
      </c>
      <c r="N8" s="279"/>
      <c r="O8" s="278"/>
      <c r="P8" s="278"/>
      <c r="Q8" s="279"/>
      <c r="R8" s="279"/>
      <c r="S8" s="279"/>
      <c r="T8" s="270"/>
      <c r="U8" s="279"/>
      <c r="V8" s="286"/>
      <c r="W8" s="279"/>
      <c r="X8" s="281"/>
      <c r="Y8" s="279"/>
      <c r="Z8" s="279"/>
      <c r="AA8" s="279"/>
    </row>
    <row r="9" spans="1:27" ht="30" customHeight="1" thickBot="1" x14ac:dyDescent="0.3">
      <c r="A9" s="721">
        <f t="shared" ref="A9" si="0">A7+1</f>
        <v>2</v>
      </c>
      <c r="B9" s="731" t="s">
        <v>254</v>
      </c>
      <c r="C9" s="732"/>
      <c r="D9" s="723" t="s">
        <v>351</v>
      </c>
      <c r="E9" s="723"/>
      <c r="F9" s="719"/>
      <c r="G9" s="719">
        <v>8</v>
      </c>
      <c r="H9" s="756">
        <v>140000000</v>
      </c>
      <c r="I9" s="717" t="s">
        <v>178</v>
      </c>
      <c r="J9" s="717" t="s">
        <v>166</v>
      </c>
      <c r="K9" s="714" t="s">
        <v>172</v>
      </c>
      <c r="L9" s="749" t="s">
        <v>168</v>
      </c>
      <c r="M9" s="269" t="s">
        <v>6</v>
      </c>
      <c r="N9" s="270">
        <v>44622</v>
      </c>
      <c r="O9" s="270">
        <v>44629</v>
      </c>
      <c r="P9" s="270">
        <v>44635</v>
      </c>
      <c r="Q9" s="270">
        <v>44648</v>
      </c>
      <c r="R9" s="270">
        <v>44650</v>
      </c>
      <c r="S9" s="270">
        <v>44652</v>
      </c>
      <c r="T9" s="270">
        <v>44683</v>
      </c>
      <c r="U9" s="270">
        <v>44687</v>
      </c>
      <c r="V9" s="271"/>
      <c r="W9" s="270">
        <v>44692</v>
      </c>
      <c r="X9" s="270">
        <v>44699</v>
      </c>
      <c r="Y9" s="270">
        <v>44742</v>
      </c>
      <c r="Z9" s="270">
        <v>44750</v>
      </c>
      <c r="AA9" s="272">
        <v>44753</v>
      </c>
    </row>
    <row r="10" spans="1:27" ht="30" customHeight="1" thickBot="1" x14ac:dyDescent="0.3">
      <c r="A10" s="722"/>
      <c r="B10" s="787"/>
      <c r="C10" s="760"/>
      <c r="D10" s="759"/>
      <c r="E10" s="759"/>
      <c r="F10" s="729"/>
      <c r="G10" s="729"/>
      <c r="H10" s="730"/>
      <c r="I10" s="718"/>
      <c r="J10" s="752"/>
      <c r="K10" s="715"/>
      <c r="L10" s="786"/>
      <c r="M10" s="273" t="s">
        <v>10</v>
      </c>
      <c r="N10" s="270"/>
      <c r="O10" s="274"/>
      <c r="P10" s="270"/>
      <c r="Q10" s="270"/>
      <c r="R10" s="270"/>
      <c r="S10" s="270"/>
      <c r="T10" s="270"/>
      <c r="U10" s="270"/>
      <c r="V10" s="271"/>
      <c r="W10" s="270"/>
      <c r="X10" s="270"/>
      <c r="Y10" s="270"/>
      <c r="Z10" s="270"/>
      <c r="AA10" s="272"/>
    </row>
    <row r="11" spans="1:27" ht="30" customHeight="1" x14ac:dyDescent="0.25">
      <c r="A11" s="721">
        <f t="shared" ref="A11" si="1">A9+1</f>
        <v>3</v>
      </c>
      <c r="B11" s="731" t="s">
        <v>483</v>
      </c>
      <c r="C11" s="732"/>
      <c r="D11" s="723" t="s">
        <v>353</v>
      </c>
      <c r="E11" s="723"/>
      <c r="F11" s="719"/>
      <c r="G11" s="719">
        <v>1</v>
      </c>
      <c r="H11" s="717">
        <v>300000000</v>
      </c>
      <c r="I11" s="717" t="s">
        <v>178</v>
      </c>
      <c r="J11" s="717" t="s">
        <v>171</v>
      </c>
      <c r="K11" s="714" t="s">
        <v>172</v>
      </c>
      <c r="L11" s="788" t="s">
        <v>168</v>
      </c>
      <c r="M11" s="275" t="s">
        <v>6</v>
      </c>
      <c r="N11" s="270">
        <v>44624</v>
      </c>
      <c r="O11" s="270">
        <v>44634</v>
      </c>
      <c r="P11" s="270">
        <v>44637</v>
      </c>
      <c r="Q11" s="270">
        <v>44650</v>
      </c>
      <c r="R11" s="270">
        <v>44655</v>
      </c>
      <c r="S11" s="270">
        <v>44657</v>
      </c>
      <c r="T11" s="270">
        <v>44687</v>
      </c>
      <c r="U11" s="270">
        <v>44690</v>
      </c>
      <c r="V11" s="274"/>
      <c r="W11" s="270">
        <v>44694</v>
      </c>
      <c r="X11" s="270">
        <v>44701</v>
      </c>
      <c r="Y11" s="270">
        <v>44743</v>
      </c>
      <c r="Z11" s="270">
        <v>44834</v>
      </c>
      <c r="AA11" s="270">
        <v>44839</v>
      </c>
    </row>
    <row r="12" spans="1:27" ht="30" customHeight="1" thickBot="1" x14ac:dyDescent="0.3">
      <c r="A12" s="722"/>
      <c r="B12" s="733"/>
      <c r="C12" s="734"/>
      <c r="D12" s="724"/>
      <c r="E12" s="724"/>
      <c r="F12" s="720"/>
      <c r="G12" s="720"/>
      <c r="H12" s="718"/>
      <c r="I12" s="718"/>
      <c r="J12" s="718"/>
      <c r="K12" s="715"/>
      <c r="L12" s="789"/>
      <c r="M12" s="276" t="s">
        <v>10</v>
      </c>
      <c r="N12" s="277"/>
      <c r="O12" s="277"/>
      <c r="P12" s="277"/>
      <c r="Q12" s="277"/>
      <c r="R12" s="270"/>
      <c r="S12" s="270"/>
      <c r="T12" s="270"/>
      <c r="U12" s="270"/>
      <c r="V12" s="278"/>
      <c r="W12" s="278"/>
      <c r="X12" s="277"/>
      <c r="Y12" s="277"/>
      <c r="Z12" s="277"/>
      <c r="AA12" s="277"/>
    </row>
    <row r="13" spans="1:27" ht="30" customHeight="1" x14ac:dyDescent="0.25">
      <c r="A13" s="721">
        <f t="shared" ref="A13" si="2">A11+1</f>
        <v>4</v>
      </c>
      <c r="B13" s="735" t="s">
        <v>255</v>
      </c>
      <c r="C13" s="735"/>
      <c r="D13" s="737" t="s">
        <v>257</v>
      </c>
      <c r="E13" s="738"/>
      <c r="F13" s="719"/>
      <c r="G13" s="719">
        <v>2000</v>
      </c>
      <c r="H13" s="756">
        <v>50000000</v>
      </c>
      <c r="I13" s="756" t="s">
        <v>179</v>
      </c>
      <c r="J13" s="756" t="s">
        <v>166</v>
      </c>
      <c r="K13" s="714" t="s">
        <v>172</v>
      </c>
      <c r="L13" s="756" t="s">
        <v>168</v>
      </c>
      <c r="M13" s="275" t="s">
        <v>6</v>
      </c>
      <c r="N13" s="270">
        <v>44655</v>
      </c>
      <c r="O13" s="270">
        <v>44659</v>
      </c>
      <c r="P13" s="270">
        <v>44666</v>
      </c>
      <c r="Q13" s="270">
        <v>44673</v>
      </c>
      <c r="R13" s="270">
        <v>44677</v>
      </c>
      <c r="S13" s="270">
        <v>44680</v>
      </c>
      <c r="T13" s="270">
        <v>44712</v>
      </c>
      <c r="U13" s="270">
        <v>44714</v>
      </c>
      <c r="V13" s="271"/>
      <c r="W13" s="270">
        <v>44718</v>
      </c>
      <c r="X13" s="270">
        <v>44725</v>
      </c>
      <c r="Y13" s="270">
        <v>44757</v>
      </c>
      <c r="Z13" s="270">
        <v>44774</v>
      </c>
      <c r="AA13" s="270">
        <v>44778</v>
      </c>
    </row>
    <row r="14" spans="1:27" ht="30" customHeight="1" thickBot="1" x14ac:dyDescent="0.3">
      <c r="A14" s="722"/>
      <c r="B14" s="736"/>
      <c r="C14" s="736"/>
      <c r="D14" s="739"/>
      <c r="E14" s="740"/>
      <c r="F14" s="720"/>
      <c r="G14" s="720"/>
      <c r="H14" s="772"/>
      <c r="I14" s="772"/>
      <c r="J14" s="772"/>
      <c r="K14" s="715"/>
      <c r="L14" s="772"/>
      <c r="M14" s="276" t="s">
        <v>10</v>
      </c>
      <c r="N14" s="278"/>
      <c r="O14" s="278"/>
      <c r="P14" s="278"/>
      <c r="Q14" s="279"/>
      <c r="R14" s="279"/>
      <c r="S14" s="279"/>
      <c r="T14" s="279"/>
      <c r="U14" s="279"/>
      <c r="V14" s="280"/>
      <c r="W14" s="279"/>
      <c r="X14" s="281"/>
      <c r="Y14" s="279"/>
      <c r="Z14" s="279"/>
      <c r="AA14" s="279"/>
    </row>
    <row r="15" spans="1:27" ht="30" customHeight="1" x14ac:dyDescent="0.25">
      <c r="A15" s="721">
        <f t="shared" ref="A15" si="3">A13+1</f>
        <v>5</v>
      </c>
      <c r="B15" s="725" t="s">
        <v>258</v>
      </c>
      <c r="C15" s="726"/>
      <c r="D15" s="727" t="s">
        <v>259</v>
      </c>
      <c r="E15" s="728"/>
      <c r="F15" s="729"/>
      <c r="G15" s="729">
        <v>10</v>
      </c>
      <c r="H15" s="730">
        <v>3800000</v>
      </c>
      <c r="I15" s="752" t="s">
        <v>179</v>
      </c>
      <c r="J15" s="730" t="s">
        <v>166</v>
      </c>
      <c r="K15" s="730" t="s">
        <v>169</v>
      </c>
      <c r="L15" s="730" t="s">
        <v>169</v>
      </c>
      <c r="M15" s="285" t="s">
        <v>6</v>
      </c>
      <c r="N15" s="270">
        <v>44627</v>
      </c>
      <c r="O15" s="329">
        <v>44634</v>
      </c>
      <c r="P15" s="270">
        <v>44636</v>
      </c>
      <c r="Q15" s="270">
        <v>44643</v>
      </c>
      <c r="R15" s="270">
        <v>44645</v>
      </c>
      <c r="S15" s="270">
        <v>44650</v>
      </c>
      <c r="T15" s="270">
        <v>44681</v>
      </c>
      <c r="U15" s="270">
        <v>44686</v>
      </c>
      <c r="V15" s="271"/>
      <c r="W15" s="270">
        <v>44690</v>
      </c>
      <c r="X15" s="270">
        <v>44694</v>
      </c>
      <c r="Y15" s="270">
        <v>44726</v>
      </c>
      <c r="Z15" s="270">
        <v>44701</v>
      </c>
      <c r="AA15" s="270">
        <v>44705</v>
      </c>
    </row>
    <row r="16" spans="1:27" ht="30" customHeight="1" thickBot="1" x14ac:dyDescent="0.3">
      <c r="A16" s="722"/>
      <c r="B16" s="725"/>
      <c r="C16" s="726"/>
      <c r="D16" s="727"/>
      <c r="E16" s="728"/>
      <c r="F16" s="729"/>
      <c r="G16" s="729"/>
      <c r="H16" s="730"/>
      <c r="I16" s="753"/>
      <c r="J16" s="730"/>
      <c r="K16" s="730"/>
      <c r="L16" s="730"/>
      <c r="M16" s="273" t="s">
        <v>10</v>
      </c>
      <c r="N16" s="279"/>
      <c r="O16" s="278"/>
      <c r="P16" s="278"/>
      <c r="Q16" s="279"/>
      <c r="R16" s="279"/>
      <c r="S16" s="279"/>
      <c r="T16" s="270"/>
      <c r="U16" s="279"/>
      <c r="V16" s="286"/>
      <c r="W16" s="279"/>
      <c r="X16" s="281"/>
      <c r="Y16" s="279"/>
      <c r="Z16" s="279"/>
      <c r="AA16" s="279"/>
    </row>
    <row r="17" spans="1:27" ht="30" customHeight="1" thickBot="1" x14ac:dyDescent="0.3">
      <c r="A17" s="721">
        <f t="shared" ref="A17:A23" si="4">A15+1</f>
        <v>6</v>
      </c>
      <c r="B17" s="731" t="s">
        <v>193</v>
      </c>
      <c r="C17" s="732"/>
      <c r="D17" s="723" t="s">
        <v>260</v>
      </c>
      <c r="E17" s="723"/>
      <c r="F17" s="719"/>
      <c r="G17" s="719" t="s">
        <v>182</v>
      </c>
      <c r="H17" s="756">
        <v>14530843.24</v>
      </c>
      <c r="I17" s="717" t="s">
        <v>179</v>
      </c>
      <c r="J17" s="717" t="s">
        <v>166</v>
      </c>
      <c r="K17" s="714" t="s">
        <v>169</v>
      </c>
      <c r="L17" s="749" t="s">
        <v>169</v>
      </c>
      <c r="M17" s="269" t="s">
        <v>6</v>
      </c>
      <c r="N17" s="270">
        <v>44683</v>
      </c>
      <c r="O17" s="270">
        <v>44690</v>
      </c>
      <c r="P17" s="270">
        <v>44697</v>
      </c>
      <c r="Q17" s="270">
        <v>44704</v>
      </c>
      <c r="R17" s="270">
        <v>44713</v>
      </c>
      <c r="S17" s="270">
        <v>44720</v>
      </c>
      <c r="T17" s="270">
        <v>44750</v>
      </c>
      <c r="U17" s="270">
        <v>44755</v>
      </c>
      <c r="V17" s="271"/>
      <c r="W17" s="270">
        <v>44757</v>
      </c>
      <c r="X17" s="270">
        <v>44764</v>
      </c>
      <c r="Y17" s="270">
        <v>44813</v>
      </c>
      <c r="Z17" s="270">
        <v>44792</v>
      </c>
      <c r="AA17" s="272">
        <v>44796</v>
      </c>
    </row>
    <row r="18" spans="1:27" ht="30" customHeight="1" thickBot="1" x14ac:dyDescent="0.3">
      <c r="A18" s="722"/>
      <c r="B18" s="733"/>
      <c r="C18" s="734"/>
      <c r="D18" s="724"/>
      <c r="E18" s="724"/>
      <c r="F18" s="720"/>
      <c r="G18" s="720"/>
      <c r="H18" s="772"/>
      <c r="I18" s="718"/>
      <c r="J18" s="718"/>
      <c r="K18" s="715"/>
      <c r="L18" s="775"/>
      <c r="M18" s="276" t="s">
        <v>10</v>
      </c>
      <c r="N18" s="270"/>
      <c r="O18" s="270"/>
      <c r="P18" s="270"/>
      <c r="Q18" s="270"/>
      <c r="R18" s="270"/>
      <c r="S18" s="270"/>
      <c r="T18" s="270"/>
      <c r="U18" s="270"/>
      <c r="V18" s="271"/>
      <c r="W18" s="270"/>
      <c r="X18" s="270"/>
      <c r="Y18" s="270"/>
      <c r="Z18" s="270"/>
      <c r="AA18" s="272"/>
    </row>
    <row r="19" spans="1:27" ht="26.25" customHeight="1" thickBot="1" x14ac:dyDescent="0.3">
      <c r="A19" s="721">
        <f t="shared" si="4"/>
        <v>7</v>
      </c>
      <c r="B19" s="741" t="s">
        <v>261</v>
      </c>
      <c r="C19" s="757"/>
      <c r="D19" s="745" t="s">
        <v>262</v>
      </c>
      <c r="E19" s="746"/>
      <c r="F19" s="716"/>
      <c r="G19" s="716" t="s">
        <v>182</v>
      </c>
      <c r="H19" s="754">
        <v>120000000</v>
      </c>
      <c r="I19" s="752" t="s">
        <v>180</v>
      </c>
      <c r="J19" s="712" t="s">
        <v>166</v>
      </c>
      <c r="K19" s="714" t="s">
        <v>169</v>
      </c>
      <c r="L19" s="749" t="s">
        <v>169</v>
      </c>
      <c r="M19" s="287" t="s">
        <v>6</v>
      </c>
      <c r="N19" s="282">
        <v>44601</v>
      </c>
      <c r="O19" s="282">
        <v>44608</v>
      </c>
      <c r="P19" s="282">
        <v>44615</v>
      </c>
      <c r="Q19" s="282">
        <v>44624</v>
      </c>
      <c r="R19" s="282">
        <v>44628</v>
      </c>
      <c r="S19" s="282">
        <v>44634</v>
      </c>
      <c r="T19" s="282">
        <v>44673</v>
      </c>
      <c r="U19" s="282">
        <v>44677</v>
      </c>
      <c r="V19" s="271"/>
      <c r="W19" s="282">
        <v>44678</v>
      </c>
      <c r="X19" s="282">
        <v>44687</v>
      </c>
      <c r="Y19" s="282">
        <v>44734</v>
      </c>
      <c r="Z19" s="282">
        <v>44715</v>
      </c>
      <c r="AA19" s="282">
        <v>44719</v>
      </c>
    </row>
    <row r="20" spans="1:27" ht="24" customHeight="1" thickBot="1" x14ac:dyDescent="0.3">
      <c r="A20" s="722"/>
      <c r="B20" s="743"/>
      <c r="C20" s="758"/>
      <c r="D20" s="747"/>
      <c r="E20" s="748"/>
      <c r="F20" s="713"/>
      <c r="G20" s="713"/>
      <c r="H20" s="713"/>
      <c r="I20" s="753"/>
      <c r="J20" s="713"/>
      <c r="K20" s="715"/>
      <c r="L20" s="775"/>
      <c r="M20" s="287" t="s">
        <v>10</v>
      </c>
      <c r="N20" s="288"/>
      <c r="O20" s="288"/>
      <c r="P20" s="282"/>
      <c r="Q20" s="282"/>
      <c r="R20" s="282"/>
      <c r="S20" s="288"/>
      <c r="T20" s="282"/>
      <c r="U20" s="288"/>
      <c r="V20" s="271"/>
      <c r="W20" s="288"/>
      <c r="X20" s="288"/>
      <c r="Y20" s="288"/>
      <c r="Z20" s="288"/>
      <c r="AA20" s="288"/>
    </row>
    <row r="21" spans="1:27" ht="26.25" customHeight="1" thickBot="1" x14ac:dyDescent="0.3">
      <c r="A21" s="721">
        <f t="shared" si="4"/>
        <v>8</v>
      </c>
      <c r="B21" s="768" t="s">
        <v>266</v>
      </c>
      <c r="C21" s="769"/>
      <c r="D21" s="745" t="s">
        <v>265</v>
      </c>
      <c r="E21" s="746"/>
      <c r="F21" s="716"/>
      <c r="G21" s="716">
        <v>103</v>
      </c>
      <c r="H21" s="754">
        <v>7226000</v>
      </c>
      <c r="I21" s="752" t="s">
        <v>181</v>
      </c>
      <c r="J21" s="714" t="s">
        <v>166</v>
      </c>
      <c r="K21" s="714" t="s">
        <v>169</v>
      </c>
      <c r="L21" s="773" t="s">
        <v>169</v>
      </c>
      <c r="M21" s="287" t="s">
        <v>6</v>
      </c>
      <c r="N21" s="282">
        <v>44684</v>
      </c>
      <c r="O21" s="282">
        <v>44691</v>
      </c>
      <c r="P21" s="282">
        <v>44698</v>
      </c>
      <c r="Q21" s="282">
        <v>44705</v>
      </c>
      <c r="R21" s="282">
        <v>44714</v>
      </c>
      <c r="S21" s="282">
        <v>44721</v>
      </c>
      <c r="T21" s="282">
        <v>44753</v>
      </c>
      <c r="U21" s="282">
        <v>44756</v>
      </c>
      <c r="V21" s="271"/>
      <c r="W21" s="282">
        <v>44758</v>
      </c>
      <c r="X21" s="282">
        <v>44765</v>
      </c>
      <c r="Y21" s="282">
        <v>44848</v>
      </c>
      <c r="Z21" s="282">
        <v>44827</v>
      </c>
      <c r="AA21" s="282">
        <v>44834</v>
      </c>
    </row>
    <row r="22" spans="1:27" ht="24" customHeight="1" thickBot="1" x14ac:dyDescent="0.3">
      <c r="A22" s="722"/>
      <c r="B22" s="770"/>
      <c r="C22" s="771"/>
      <c r="D22" s="747"/>
      <c r="E22" s="748"/>
      <c r="F22" s="713"/>
      <c r="G22" s="713"/>
      <c r="H22" s="713"/>
      <c r="I22" s="753"/>
      <c r="J22" s="715"/>
      <c r="K22" s="715"/>
      <c r="L22" s="750"/>
      <c r="M22" s="287" t="s">
        <v>10</v>
      </c>
      <c r="N22" s="288"/>
      <c r="O22" s="288"/>
      <c r="P22" s="282"/>
      <c r="Q22" s="282"/>
      <c r="R22" s="282"/>
      <c r="S22" s="288"/>
      <c r="T22" s="282"/>
      <c r="U22" s="288"/>
      <c r="V22" s="271"/>
      <c r="W22" s="288"/>
      <c r="X22" s="288"/>
      <c r="Y22" s="288"/>
      <c r="Z22" s="288"/>
      <c r="AA22" s="288"/>
    </row>
    <row r="23" spans="1:27" ht="26.25" customHeight="1" thickBot="1" x14ac:dyDescent="0.3">
      <c r="A23" s="721">
        <f t="shared" si="4"/>
        <v>9</v>
      </c>
      <c r="B23" s="768" t="s">
        <v>263</v>
      </c>
      <c r="C23" s="769"/>
      <c r="D23" s="745" t="s">
        <v>264</v>
      </c>
      <c r="E23" s="746"/>
      <c r="F23" s="716"/>
      <c r="G23" s="716" t="s">
        <v>182</v>
      </c>
      <c r="H23" s="754">
        <v>5000000</v>
      </c>
      <c r="I23" s="752" t="s">
        <v>181</v>
      </c>
      <c r="J23" s="714" t="s">
        <v>166</v>
      </c>
      <c r="K23" s="714" t="s">
        <v>169</v>
      </c>
      <c r="L23" s="773" t="s">
        <v>169</v>
      </c>
      <c r="M23" s="287" t="s">
        <v>6</v>
      </c>
      <c r="N23" s="282">
        <v>44684</v>
      </c>
      <c r="O23" s="282">
        <v>44691</v>
      </c>
      <c r="P23" s="282">
        <v>44698</v>
      </c>
      <c r="Q23" s="282">
        <v>44705</v>
      </c>
      <c r="R23" s="282">
        <v>44714</v>
      </c>
      <c r="S23" s="282">
        <v>44721</v>
      </c>
      <c r="T23" s="282">
        <v>44753</v>
      </c>
      <c r="U23" s="282">
        <v>44756</v>
      </c>
      <c r="V23" s="271"/>
      <c r="W23" s="282">
        <v>44758</v>
      </c>
      <c r="X23" s="282">
        <v>44765</v>
      </c>
      <c r="Y23" s="282">
        <v>44848</v>
      </c>
      <c r="Z23" s="282">
        <v>44827</v>
      </c>
      <c r="AA23" s="282">
        <v>44834</v>
      </c>
    </row>
    <row r="24" spans="1:27" ht="24" customHeight="1" thickBot="1" x14ac:dyDescent="0.3">
      <c r="A24" s="722"/>
      <c r="B24" s="770"/>
      <c r="C24" s="771"/>
      <c r="D24" s="747"/>
      <c r="E24" s="748"/>
      <c r="F24" s="713"/>
      <c r="G24" s="713"/>
      <c r="H24" s="713"/>
      <c r="I24" s="753"/>
      <c r="J24" s="715"/>
      <c r="K24" s="715"/>
      <c r="L24" s="750"/>
      <c r="M24" s="287" t="s">
        <v>10</v>
      </c>
      <c r="N24" s="288"/>
      <c r="O24" s="288"/>
      <c r="P24" s="282"/>
      <c r="Q24" s="282"/>
      <c r="R24" s="282"/>
      <c r="S24" s="288"/>
      <c r="T24" s="282"/>
      <c r="U24" s="288"/>
      <c r="V24" s="271"/>
      <c r="W24" s="288"/>
      <c r="X24" s="288"/>
      <c r="Y24" s="288"/>
      <c r="Z24" s="288"/>
      <c r="AA24" s="288"/>
    </row>
    <row r="25" spans="1:27" ht="30" customHeight="1" x14ac:dyDescent="0.25">
      <c r="A25" s="721">
        <f t="shared" ref="A25" si="5">A23+1</f>
        <v>10</v>
      </c>
      <c r="B25" s="760" t="s">
        <v>267</v>
      </c>
      <c r="C25" s="761"/>
      <c r="D25" s="764" t="s">
        <v>331</v>
      </c>
      <c r="E25" s="765"/>
      <c r="F25" s="759"/>
      <c r="G25" s="752" t="s">
        <v>182</v>
      </c>
      <c r="H25" s="752">
        <v>1140000</v>
      </c>
      <c r="I25" s="752" t="s">
        <v>179</v>
      </c>
      <c r="J25" s="752" t="s">
        <v>166</v>
      </c>
      <c r="K25" s="773" t="s">
        <v>169</v>
      </c>
      <c r="L25" s="773" t="s">
        <v>169</v>
      </c>
      <c r="M25" s="279" t="s">
        <v>6</v>
      </c>
      <c r="N25" s="282">
        <v>44574</v>
      </c>
      <c r="O25" s="330">
        <v>44578</v>
      </c>
      <c r="P25" s="282">
        <v>44581</v>
      </c>
      <c r="Q25" s="282">
        <v>44588</v>
      </c>
      <c r="R25" s="282">
        <v>44595</v>
      </c>
      <c r="S25" s="282">
        <v>44599</v>
      </c>
      <c r="T25" s="282">
        <v>44617</v>
      </c>
      <c r="U25" s="282">
        <v>44620</v>
      </c>
      <c r="V25" s="283"/>
      <c r="W25" s="282">
        <v>44623</v>
      </c>
      <c r="X25" s="282">
        <v>44630</v>
      </c>
      <c r="Y25" s="282">
        <v>44649</v>
      </c>
      <c r="Z25" s="282">
        <v>44924</v>
      </c>
      <c r="AA25" s="282">
        <v>44925</v>
      </c>
    </row>
    <row r="26" spans="1:27" ht="30" customHeight="1" thickBot="1" x14ac:dyDescent="0.3">
      <c r="A26" s="722"/>
      <c r="B26" s="762"/>
      <c r="C26" s="763"/>
      <c r="D26" s="766"/>
      <c r="E26" s="767"/>
      <c r="F26" s="751"/>
      <c r="G26" s="753"/>
      <c r="H26" s="753"/>
      <c r="I26" s="753"/>
      <c r="J26" s="753"/>
      <c r="K26" s="750"/>
      <c r="L26" s="750"/>
      <c r="M26" s="279" t="s">
        <v>10</v>
      </c>
      <c r="N26" s="279"/>
      <c r="O26" s="278"/>
      <c r="P26" s="278"/>
      <c r="Q26" s="279"/>
      <c r="R26" s="279"/>
      <c r="S26" s="279"/>
      <c r="T26" s="279"/>
      <c r="U26" s="279"/>
      <c r="V26" s="284"/>
      <c r="W26" s="279"/>
      <c r="X26" s="281"/>
      <c r="Y26" s="279"/>
      <c r="Z26" s="279"/>
      <c r="AA26" s="279"/>
    </row>
    <row r="27" spans="1:27" ht="30" customHeight="1" x14ac:dyDescent="0.25">
      <c r="A27" s="721">
        <f t="shared" ref="A27" si="6">A25+1</f>
        <v>11</v>
      </c>
      <c r="B27" s="760" t="s">
        <v>268</v>
      </c>
      <c r="C27" s="761"/>
      <c r="D27" s="764" t="s">
        <v>328</v>
      </c>
      <c r="E27" s="765"/>
      <c r="F27" s="759"/>
      <c r="G27" s="759" t="s">
        <v>182</v>
      </c>
      <c r="H27" s="752">
        <v>3242000</v>
      </c>
      <c r="I27" s="752" t="s">
        <v>179</v>
      </c>
      <c r="J27" s="752" t="s">
        <v>166</v>
      </c>
      <c r="K27" s="773" t="s">
        <v>169</v>
      </c>
      <c r="L27" s="773" t="s">
        <v>169</v>
      </c>
      <c r="M27" s="279" t="s">
        <v>6</v>
      </c>
      <c r="N27" s="282">
        <v>44575</v>
      </c>
      <c r="O27" s="330">
        <v>44579</v>
      </c>
      <c r="P27" s="282">
        <v>44582</v>
      </c>
      <c r="Q27" s="282">
        <v>44589</v>
      </c>
      <c r="R27" s="282">
        <v>44596</v>
      </c>
      <c r="S27" s="282">
        <v>44599</v>
      </c>
      <c r="T27" s="282">
        <v>44603</v>
      </c>
      <c r="U27" s="282">
        <v>44610</v>
      </c>
      <c r="V27" s="283"/>
      <c r="W27" s="282">
        <v>44617</v>
      </c>
      <c r="X27" s="282">
        <v>44631</v>
      </c>
      <c r="Y27" s="282">
        <v>44638</v>
      </c>
      <c r="Z27" s="282">
        <v>44916</v>
      </c>
      <c r="AA27" s="282">
        <v>44918</v>
      </c>
    </row>
    <row r="28" spans="1:27" ht="30" customHeight="1" thickBot="1" x14ac:dyDescent="0.3">
      <c r="A28" s="722"/>
      <c r="B28" s="762"/>
      <c r="C28" s="763"/>
      <c r="D28" s="766"/>
      <c r="E28" s="767"/>
      <c r="F28" s="751"/>
      <c r="G28" s="751"/>
      <c r="H28" s="753"/>
      <c r="I28" s="753"/>
      <c r="J28" s="753"/>
      <c r="K28" s="750"/>
      <c r="L28" s="750"/>
      <c r="M28" s="279" t="s">
        <v>10</v>
      </c>
      <c r="N28" s="279"/>
      <c r="O28" s="278"/>
      <c r="P28" s="278"/>
      <c r="Q28" s="279"/>
      <c r="R28" s="279"/>
      <c r="S28" s="279"/>
      <c r="T28" s="279"/>
      <c r="U28" s="279"/>
      <c r="V28" s="284"/>
      <c r="W28" s="279"/>
      <c r="X28" s="281"/>
      <c r="Y28" s="279"/>
      <c r="Z28" s="279"/>
      <c r="AA28" s="279"/>
    </row>
    <row r="29" spans="1:27" ht="30" customHeight="1" x14ac:dyDescent="0.25">
      <c r="A29" s="721">
        <f t="shared" ref="A29:A31" si="7">A27+1</f>
        <v>12</v>
      </c>
      <c r="B29" s="760" t="s">
        <v>352</v>
      </c>
      <c r="C29" s="761"/>
      <c r="D29" s="764" t="s">
        <v>269</v>
      </c>
      <c r="E29" s="765"/>
      <c r="F29" s="759"/>
      <c r="G29" s="774"/>
      <c r="H29" s="752">
        <v>1260000</v>
      </c>
      <c r="I29" s="752" t="s">
        <v>179</v>
      </c>
      <c r="J29" s="752" t="s">
        <v>166</v>
      </c>
      <c r="K29" s="773" t="s">
        <v>169</v>
      </c>
      <c r="L29" s="773" t="s">
        <v>169</v>
      </c>
      <c r="M29" s="279" t="s">
        <v>6</v>
      </c>
      <c r="N29" s="282">
        <v>44575</v>
      </c>
      <c r="O29" s="330">
        <v>44579</v>
      </c>
      <c r="P29" s="282">
        <v>44582</v>
      </c>
      <c r="Q29" s="282">
        <v>44589</v>
      </c>
      <c r="R29" s="282">
        <v>44596</v>
      </c>
      <c r="S29" s="282">
        <v>44599</v>
      </c>
      <c r="T29" s="282">
        <v>44603</v>
      </c>
      <c r="U29" s="282">
        <v>44610</v>
      </c>
      <c r="V29" s="283"/>
      <c r="W29" s="282">
        <v>44617</v>
      </c>
      <c r="X29" s="282">
        <v>44631</v>
      </c>
      <c r="Y29" s="282">
        <v>44638</v>
      </c>
      <c r="Z29" s="282">
        <v>44916</v>
      </c>
      <c r="AA29" s="282">
        <v>44918</v>
      </c>
    </row>
    <row r="30" spans="1:27" ht="30" customHeight="1" thickBot="1" x14ac:dyDescent="0.3">
      <c r="A30" s="722"/>
      <c r="B30" s="762"/>
      <c r="C30" s="763"/>
      <c r="D30" s="766"/>
      <c r="E30" s="767"/>
      <c r="F30" s="751"/>
      <c r="G30" s="751"/>
      <c r="H30" s="753"/>
      <c r="I30" s="753"/>
      <c r="J30" s="753"/>
      <c r="K30" s="750"/>
      <c r="L30" s="750"/>
      <c r="M30" s="279" t="s">
        <v>10</v>
      </c>
      <c r="N30" s="279"/>
      <c r="O30" s="278"/>
      <c r="P30" s="282"/>
      <c r="Q30" s="282"/>
      <c r="R30" s="282"/>
      <c r="S30" s="279"/>
      <c r="T30" s="282"/>
      <c r="U30" s="279"/>
      <c r="V30" s="283"/>
      <c r="W30" s="282"/>
      <c r="X30" s="282"/>
      <c r="Y30" s="279"/>
      <c r="Z30" s="282"/>
      <c r="AA30" s="282"/>
    </row>
    <row r="31" spans="1:27" s="889" customFormat="1" ht="25.5" customHeight="1" x14ac:dyDescent="0.25">
      <c r="A31" s="878">
        <f t="shared" si="7"/>
        <v>13</v>
      </c>
      <c r="B31" s="768" t="s">
        <v>385</v>
      </c>
      <c r="C31" s="769"/>
      <c r="D31" s="879" t="s">
        <v>386</v>
      </c>
      <c r="E31" s="880"/>
      <c r="F31" s="881"/>
      <c r="G31" s="881"/>
      <c r="H31" s="882">
        <v>24000000</v>
      </c>
      <c r="I31" s="883" t="s">
        <v>179</v>
      </c>
      <c r="J31" s="883" t="s">
        <v>166</v>
      </c>
      <c r="K31" s="884" t="s">
        <v>172</v>
      </c>
      <c r="L31" s="884" t="s">
        <v>168</v>
      </c>
      <c r="M31" s="885" t="s">
        <v>6</v>
      </c>
      <c r="N31" s="886">
        <v>44627</v>
      </c>
      <c r="O31" s="886">
        <v>44634</v>
      </c>
      <c r="P31" s="886">
        <v>44641</v>
      </c>
      <c r="Q31" s="886">
        <v>44645</v>
      </c>
      <c r="R31" s="886">
        <v>44645</v>
      </c>
      <c r="S31" s="886">
        <v>44650</v>
      </c>
      <c r="T31" s="886">
        <v>44680</v>
      </c>
      <c r="U31" s="886">
        <v>44685</v>
      </c>
      <c r="V31" s="888"/>
      <c r="W31" s="886">
        <v>44691</v>
      </c>
      <c r="X31" s="886">
        <v>44693</v>
      </c>
      <c r="Y31" s="886">
        <v>44742</v>
      </c>
      <c r="Z31" s="886">
        <v>44772</v>
      </c>
      <c r="AA31" s="886">
        <v>44778</v>
      </c>
    </row>
    <row r="32" spans="1:27" s="889" customFormat="1" ht="24" customHeight="1" thickBot="1" x14ac:dyDescent="0.3">
      <c r="A32" s="890"/>
      <c r="B32" s="770"/>
      <c r="C32" s="771"/>
      <c r="D32" s="891"/>
      <c r="E32" s="892"/>
      <c r="F32" s="893"/>
      <c r="G32" s="893"/>
      <c r="H32" s="883"/>
      <c r="I32" s="894"/>
      <c r="J32" s="894"/>
      <c r="K32" s="895"/>
      <c r="L32" s="895"/>
      <c r="M32" s="885" t="s">
        <v>10</v>
      </c>
      <c r="N32" s="887"/>
      <c r="O32" s="887"/>
      <c r="P32" s="887"/>
      <c r="Q32" s="887"/>
      <c r="R32" s="887"/>
      <c r="S32" s="887"/>
      <c r="T32" s="887"/>
      <c r="U32" s="887"/>
      <c r="V32" s="896"/>
      <c r="W32" s="887"/>
      <c r="X32" s="887"/>
      <c r="Y32" s="887"/>
      <c r="Z32" s="887"/>
      <c r="AA32" s="887"/>
    </row>
    <row r="33" spans="1:27" ht="30" customHeight="1" thickBot="1" x14ac:dyDescent="0.3">
      <c r="A33" s="721">
        <f t="shared" ref="A33" si="8">A31+1</f>
        <v>14</v>
      </c>
      <c r="B33" s="741"/>
      <c r="C33" s="757"/>
      <c r="D33" s="745"/>
      <c r="E33" s="746"/>
      <c r="F33" s="759"/>
      <c r="G33" s="719"/>
      <c r="H33" s="792"/>
      <c r="I33" s="752"/>
      <c r="J33" s="716"/>
      <c r="K33" s="716"/>
      <c r="L33" s="716"/>
      <c r="M33" s="269"/>
      <c r="N33" s="282"/>
      <c r="O33" s="287"/>
      <c r="P33" s="282"/>
      <c r="Q33" s="282"/>
      <c r="R33" s="282"/>
      <c r="S33" s="288"/>
      <c r="T33" s="270"/>
      <c r="U33" s="270"/>
      <c r="V33" s="271"/>
      <c r="W33" s="282"/>
      <c r="X33" s="282"/>
      <c r="Y33" s="282"/>
      <c r="Z33" s="282"/>
      <c r="AA33" s="282"/>
    </row>
    <row r="34" spans="1:27" ht="30" customHeight="1" thickBot="1" x14ac:dyDescent="0.3">
      <c r="A34" s="722"/>
      <c r="B34" s="743"/>
      <c r="C34" s="758"/>
      <c r="D34" s="747"/>
      <c r="E34" s="748"/>
      <c r="F34" s="751"/>
      <c r="G34" s="720"/>
      <c r="H34" s="752"/>
      <c r="I34" s="753"/>
      <c r="J34" s="713"/>
      <c r="K34" s="713"/>
      <c r="L34" s="713"/>
      <c r="M34" s="276"/>
      <c r="N34" s="270"/>
      <c r="O34" s="270"/>
      <c r="P34" s="270"/>
      <c r="Q34" s="270"/>
      <c r="R34" s="270"/>
      <c r="S34" s="270"/>
      <c r="T34" s="270"/>
      <c r="U34" s="270"/>
      <c r="V34" s="271"/>
      <c r="W34" s="270"/>
      <c r="X34" s="270"/>
      <c r="Y34" s="270"/>
      <c r="Z34" s="270"/>
      <c r="AA34" s="272"/>
    </row>
    <row r="35" spans="1:27" ht="30" customHeight="1" x14ac:dyDescent="0.25">
      <c r="A35" s="721">
        <f t="shared" ref="A35" si="9">A33+1</f>
        <v>15</v>
      </c>
      <c r="B35" s="741"/>
      <c r="C35" s="757"/>
      <c r="D35" s="737"/>
      <c r="E35" s="738"/>
      <c r="F35" s="719"/>
      <c r="G35" s="719"/>
      <c r="H35" s="756"/>
      <c r="I35" s="752"/>
      <c r="J35" s="716"/>
      <c r="K35" s="716"/>
      <c r="L35" s="716"/>
      <c r="M35" s="269"/>
      <c r="N35" s="282"/>
      <c r="O35" s="282"/>
      <c r="P35" s="282"/>
      <c r="Q35" s="282"/>
      <c r="R35" s="282"/>
      <c r="S35" s="282"/>
      <c r="T35" s="282"/>
      <c r="U35" s="282"/>
      <c r="V35" s="271"/>
      <c r="W35" s="282"/>
      <c r="X35" s="282"/>
      <c r="Y35" s="282"/>
      <c r="Z35" s="282"/>
      <c r="AA35" s="289"/>
    </row>
    <row r="36" spans="1:27" ht="30" customHeight="1" thickBot="1" x14ac:dyDescent="0.3">
      <c r="A36" s="722"/>
      <c r="B36" s="743"/>
      <c r="C36" s="758"/>
      <c r="D36" s="739"/>
      <c r="E36" s="740"/>
      <c r="F36" s="720"/>
      <c r="G36" s="720"/>
      <c r="H36" s="772"/>
      <c r="I36" s="753"/>
      <c r="J36" s="713"/>
      <c r="K36" s="713"/>
      <c r="L36" s="713"/>
      <c r="M36" s="276"/>
      <c r="N36" s="279"/>
      <c r="O36" s="278"/>
      <c r="P36" s="278"/>
      <c r="Q36" s="279"/>
      <c r="R36" s="279"/>
      <c r="S36" s="279"/>
      <c r="T36" s="279"/>
      <c r="U36" s="279"/>
      <c r="V36" s="290"/>
      <c r="W36" s="279"/>
      <c r="X36" s="281"/>
      <c r="Y36" s="279"/>
      <c r="Z36" s="279"/>
      <c r="AA36" s="279"/>
    </row>
    <row r="37" spans="1:27" ht="30" customHeight="1" x14ac:dyDescent="0.25">
      <c r="A37" s="721">
        <f t="shared" ref="A37" si="10">A35+1</f>
        <v>16</v>
      </c>
      <c r="B37" s="741"/>
      <c r="C37" s="757"/>
      <c r="D37" s="737"/>
      <c r="E37" s="738"/>
      <c r="F37" s="719"/>
      <c r="G37" s="719"/>
      <c r="H37" s="756"/>
      <c r="I37" s="752"/>
      <c r="J37" s="756"/>
      <c r="K37" s="749"/>
      <c r="L37" s="749"/>
      <c r="M37" s="291"/>
      <c r="N37" s="282"/>
      <c r="O37" s="281"/>
      <c r="P37" s="282"/>
      <c r="Q37" s="282"/>
      <c r="R37" s="282"/>
      <c r="S37" s="282"/>
      <c r="T37" s="282"/>
      <c r="U37" s="282"/>
      <c r="V37" s="271"/>
      <c r="W37" s="282"/>
      <c r="X37" s="282"/>
      <c r="Y37" s="282"/>
      <c r="Z37" s="282"/>
      <c r="AA37" s="289"/>
    </row>
    <row r="38" spans="1:27" ht="51" customHeight="1" thickBot="1" x14ac:dyDescent="0.3">
      <c r="A38" s="722"/>
      <c r="B38" s="743"/>
      <c r="C38" s="758"/>
      <c r="D38" s="739"/>
      <c r="E38" s="740"/>
      <c r="F38" s="751"/>
      <c r="G38" s="751"/>
      <c r="H38" s="772"/>
      <c r="I38" s="753"/>
      <c r="J38" s="753"/>
      <c r="K38" s="750"/>
      <c r="L38" s="750"/>
      <c r="M38" s="273"/>
      <c r="N38" s="279"/>
      <c r="O38" s="278"/>
      <c r="P38" s="278"/>
      <c r="Q38" s="279"/>
      <c r="R38" s="279"/>
      <c r="S38" s="279"/>
      <c r="T38" s="279"/>
      <c r="U38" s="279"/>
      <c r="V38" s="292"/>
      <c r="W38" s="279"/>
      <c r="X38" s="281"/>
      <c r="Y38" s="279"/>
      <c r="Z38" s="279"/>
      <c r="AA38" s="279"/>
    </row>
    <row r="39" spans="1:27" ht="23.25" customHeight="1" x14ac:dyDescent="0.25">
      <c r="A39" s="721">
        <f t="shared" ref="A39" si="11">A37+1</f>
        <v>17</v>
      </c>
      <c r="B39" s="795"/>
      <c r="C39" s="742"/>
      <c r="D39" s="745"/>
      <c r="E39" s="746"/>
      <c r="F39" s="716"/>
      <c r="G39" s="716"/>
      <c r="H39" s="754"/>
      <c r="I39" s="752"/>
      <c r="J39" s="716"/>
      <c r="K39" s="716"/>
      <c r="L39" s="716"/>
      <c r="M39" s="287"/>
      <c r="N39" s="282"/>
      <c r="O39" s="287"/>
      <c r="P39" s="282"/>
      <c r="Q39" s="282"/>
      <c r="R39" s="282"/>
      <c r="S39" s="282"/>
      <c r="T39" s="282"/>
      <c r="U39" s="282"/>
      <c r="V39" s="271"/>
      <c r="W39" s="282"/>
      <c r="X39" s="282"/>
      <c r="Y39" s="282"/>
      <c r="Z39" s="282"/>
      <c r="AA39" s="282"/>
    </row>
    <row r="40" spans="1:27" ht="23.25" customHeight="1" thickBot="1" x14ac:dyDescent="0.3">
      <c r="A40" s="722"/>
      <c r="B40" s="796"/>
      <c r="C40" s="744"/>
      <c r="D40" s="747"/>
      <c r="E40" s="748"/>
      <c r="F40" s="713"/>
      <c r="G40" s="713"/>
      <c r="H40" s="755"/>
      <c r="I40" s="753"/>
      <c r="J40" s="713"/>
      <c r="K40" s="713"/>
      <c r="L40" s="713"/>
      <c r="M40" s="287"/>
      <c r="N40" s="288"/>
      <c r="O40" s="288"/>
      <c r="P40" s="288"/>
      <c r="Q40" s="288"/>
      <c r="R40" s="288"/>
      <c r="S40" s="288"/>
      <c r="T40" s="288"/>
      <c r="U40" s="288"/>
      <c r="V40" s="293"/>
      <c r="W40" s="288"/>
      <c r="X40" s="288"/>
      <c r="Y40" s="288"/>
      <c r="Z40" s="288"/>
      <c r="AA40" s="288"/>
    </row>
    <row r="41" spans="1:27" ht="23.25" customHeight="1" thickBot="1" x14ac:dyDescent="0.3">
      <c r="A41" s="721">
        <f t="shared" ref="A41" si="12">A39+1</f>
        <v>18</v>
      </c>
      <c r="B41" s="741"/>
      <c r="C41" s="742"/>
      <c r="D41" s="745"/>
      <c r="E41" s="746"/>
      <c r="F41" s="716"/>
      <c r="G41" s="716"/>
      <c r="H41" s="754"/>
      <c r="I41" s="752"/>
      <c r="J41" s="716"/>
      <c r="K41" s="716"/>
      <c r="L41" s="716"/>
      <c r="M41" s="287"/>
      <c r="N41" s="288"/>
      <c r="O41" s="288"/>
      <c r="P41" s="288"/>
      <c r="Q41" s="288"/>
      <c r="R41" s="288"/>
      <c r="S41" s="288"/>
      <c r="T41" s="288"/>
      <c r="U41" s="288"/>
      <c r="V41" s="293"/>
      <c r="W41" s="288"/>
      <c r="X41" s="288"/>
      <c r="Y41" s="288"/>
      <c r="Z41" s="288"/>
      <c r="AA41" s="288"/>
    </row>
    <row r="42" spans="1:27" ht="23.25" customHeight="1" thickBot="1" x14ac:dyDescent="0.3">
      <c r="A42" s="722"/>
      <c r="B42" s="743"/>
      <c r="C42" s="744"/>
      <c r="D42" s="747"/>
      <c r="E42" s="748"/>
      <c r="F42" s="713"/>
      <c r="G42" s="713"/>
      <c r="H42" s="755"/>
      <c r="I42" s="753"/>
      <c r="J42" s="713"/>
      <c r="K42" s="713"/>
      <c r="L42" s="713"/>
      <c r="M42" s="287"/>
      <c r="N42" s="282"/>
      <c r="O42" s="287"/>
      <c r="P42" s="288"/>
      <c r="Q42" s="288"/>
      <c r="R42" s="288"/>
      <c r="S42" s="288"/>
      <c r="T42" s="282"/>
      <c r="U42" s="288"/>
      <c r="V42" s="271"/>
      <c r="W42" s="282"/>
      <c r="X42" s="282"/>
      <c r="Y42" s="282"/>
      <c r="Z42" s="282"/>
      <c r="AA42" s="282"/>
    </row>
    <row r="43" spans="1:27" ht="23.25" customHeight="1" x14ac:dyDescent="0.25">
      <c r="A43" s="721">
        <f t="shared" ref="A43" si="13">A41+1</f>
        <v>19</v>
      </c>
      <c r="B43" s="741"/>
      <c r="C43" s="742"/>
      <c r="D43" s="745"/>
      <c r="E43" s="746"/>
      <c r="F43" s="716"/>
      <c r="G43" s="716"/>
      <c r="H43" s="754"/>
      <c r="I43" s="752"/>
      <c r="J43" s="716"/>
      <c r="K43" s="716"/>
      <c r="L43" s="716"/>
      <c r="M43" s="287"/>
      <c r="N43" s="282"/>
      <c r="O43" s="287"/>
      <c r="P43" s="288"/>
      <c r="Q43" s="288"/>
      <c r="R43" s="288"/>
      <c r="S43" s="288"/>
      <c r="T43" s="282"/>
      <c r="U43" s="288"/>
      <c r="V43" s="284"/>
      <c r="W43" s="282"/>
      <c r="X43" s="282"/>
      <c r="Y43" s="282"/>
      <c r="Z43" s="282"/>
      <c r="AA43" s="282"/>
    </row>
    <row r="44" spans="1:27" ht="23.25" customHeight="1" thickBot="1" x14ac:dyDescent="0.3">
      <c r="A44" s="722"/>
      <c r="B44" s="743"/>
      <c r="C44" s="744"/>
      <c r="D44" s="747"/>
      <c r="E44" s="748"/>
      <c r="F44" s="713"/>
      <c r="G44" s="713"/>
      <c r="H44" s="755"/>
      <c r="I44" s="753"/>
      <c r="J44" s="713"/>
      <c r="K44" s="713"/>
      <c r="L44" s="713"/>
      <c r="M44" s="287"/>
      <c r="N44" s="282"/>
      <c r="O44" s="287"/>
      <c r="P44" s="288"/>
      <c r="Q44" s="288"/>
      <c r="R44" s="288"/>
      <c r="S44" s="288"/>
      <c r="T44" s="282"/>
      <c r="U44" s="288"/>
      <c r="V44" s="284"/>
      <c r="W44" s="282"/>
      <c r="X44" s="282"/>
      <c r="Y44" s="282"/>
      <c r="Z44" s="282"/>
      <c r="AA44" s="282"/>
    </row>
    <row r="45" spans="1:27" ht="23.25" customHeight="1" x14ac:dyDescent="0.25">
      <c r="A45" s="288"/>
      <c r="B45" s="745" t="s">
        <v>11</v>
      </c>
      <c r="C45" s="790"/>
      <c r="D45" s="745"/>
      <c r="E45" s="746"/>
      <c r="F45" s="288"/>
      <c r="G45" s="288"/>
      <c r="H45" s="294">
        <f>SUM(H9:H44)</f>
        <v>670198843.24000001</v>
      </c>
      <c r="I45" s="288"/>
      <c r="J45" s="288"/>
      <c r="K45" s="288"/>
      <c r="L45" s="288"/>
      <c r="M45" s="287" t="s">
        <v>6</v>
      </c>
      <c r="N45" s="288"/>
      <c r="O45" s="288"/>
      <c r="P45" s="288"/>
      <c r="Q45" s="288"/>
      <c r="R45" s="288"/>
      <c r="S45" s="288"/>
      <c r="T45" s="288"/>
      <c r="U45" s="288"/>
      <c r="V45" s="294" t="e">
        <f>V33+V9+V11+V13+V15+V35+V37+V25+#REF!+#REF!+#REF!+#REF!+V31+V19+V39</f>
        <v>#REF!</v>
      </c>
      <c r="W45" s="288"/>
      <c r="X45" s="288"/>
      <c r="Y45" s="288"/>
      <c r="Z45" s="288"/>
      <c r="AA45" s="288"/>
    </row>
    <row r="46" spans="1:27" ht="23.25" customHeight="1" x14ac:dyDescent="0.25">
      <c r="A46" s="288"/>
      <c r="B46" s="747"/>
      <c r="C46" s="791"/>
      <c r="D46" s="747"/>
      <c r="E46" s="748"/>
      <c r="F46" s="288"/>
      <c r="G46" s="288"/>
      <c r="H46" s="288"/>
      <c r="I46" s="288"/>
      <c r="J46" s="288"/>
      <c r="K46" s="288"/>
      <c r="L46" s="288"/>
      <c r="M46" s="287" t="s">
        <v>10</v>
      </c>
      <c r="N46" s="288"/>
      <c r="O46" s="288"/>
      <c r="P46" s="288"/>
      <c r="Q46" s="288"/>
      <c r="R46" s="288"/>
      <c r="S46" s="288"/>
      <c r="T46" s="288"/>
      <c r="U46" s="288"/>
      <c r="V46" s="294" t="e">
        <f>V34+V10+V12+V14+V16+V36+V38+V26+#REF!+#REF!+#REF!+#REF!+V32+V20+V40</f>
        <v>#REF!</v>
      </c>
      <c r="W46" s="288"/>
      <c r="X46" s="288"/>
      <c r="Y46" s="288"/>
      <c r="Z46" s="288"/>
      <c r="AA46" s="288"/>
    </row>
    <row r="47" spans="1:27" ht="16.5" x14ac:dyDescent="0.25">
      <c r="A47" s="295"/>
      <c r="B47" s="296"/>
      <c r="C47" s="296"/>
      <c r="D47" s="297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8"/>
    </row>
  </sheetData>
  <mergeCells count="205">
    <mergeCell ref="L43:L44"/>
    <mergeCell ref="A43:A44"/>
    <mergeCell ref="B43:C44"/>
    <mergeCell ref="D43:E44"/>
    <mergeCell ref="F43:F44"/>
    <mergeCell ref="G43:G44"/>
    <mergeCell ref="H43:H44"/>
    <mergeCell ref="I43:I44"/>
    <mergeCell ref="J43:J44"/>
    <mergeCell ref="K43:K44"/>
    <mergeCell ref="A1:H1"/>
    <mergeCell ref="A2:H2"/>
    <mergeCell ref="A3:H3"/>
    <mergeCell ref="J39:J40"/>
    <mergeCell ref="K39:K40"/>
    <mergeCell ref="I39:I40"/>
    <mergeCell ref="L31:L32"/>
    <mergeCell ref="L19:L20"/>
    <mergeCell ref="B15:C16"/>
    <mergeCell ref="D15:E16"/>
    <mergeCell ref="F15:F16"/>
    <mergeCell ref="G15:G16"/>
    <mergeCell ref="B5:E5"/>
    <mergeCell ref="F5:L5"/>
    <mergeCell ref="J29:J30"/>
    <mergeCell ref="K29:K30"/>
    <mergeCell ref="I31:I32"/>
    <mergeCell ref="J31:J32"/>
    <mergeCell ref="K31:K32"/>
    <mergeCell ref="L29:L30"/>
    <mergeCell ref="H27:H28"/>
    <mergeCell ref="L25:L26"/>
    <mergeCell ref="A5:A6"/>
    <mergeCell ref="A13:A14"/>
    <mergeCell ref="B45:C46"/>
    <mergeCell ref="D45:E46"/>
    <mergeCell ref="H33:H34"/>
    <mergeCell ref="D33:E34"/>
    <mergeCell ref="B33:C34"/>
    <mergeCell ref="G33:G34"/>
    <mergeCell ref="A25:A26"/>
    <mergeCell ref="B25:C26"/>
    <mergeCell ref="D25:E26"/>
    <mergeCell ref="H29:H30"/>
    <mergeCell ref="A35:A36"/>
    <mergeCell ref="A37:A38"/>
    <mergeCell ref="F33:F34"/>
    <mergeCell ref="A33:A34"/>
    <mergeCell ref="A31:A32"/>
    <mergeCell ref="A41:A42"/>
    <mergeCell ref="F41:F42"/>
    <mergeCell ref="G41:G42"/>
    <mergeCell ref="H41:H42"/>
    <mergeCell ref="F25:F26"/>
    <mergeCell ref="G39:G40"/>
    <mergeCell ref="H37:H38"/>
    <mergeCell ref="A39:A40"/>
    <mergeCell ref="B39:C40"/>
    <mergeCell ref="L11:L12"/>
    <mergeCell ref="H13:H14"/>
    <mergeCell ref="F9:F10"/>
    <mergeCell ref="F11:F12"/>
    <mergeCell ref="B11:C12"/>
    <mergeCell ref="D11:E12"/>
    <mergeCell ref="L13:L14"/>
    <mergeCell ref="H15:H16"/>
    <mergeCell ref="J13:J14"/>
    <mergeCell ref="K13:K14"/>
    <mergeCell ref="I11:I12"/>
    <mergeCell ref="J11:J12"/>
    <mergeCell ref="K11:K12"/>
    <mergeCell ref="G11:G12"/>
    <mergeCell ref="I13:I14"/>
    <mergeCell ref="R5:S5"/>
    <mergeCell ref="V5:AA5"/>
    <mergeCell ref="B6:C6"/>
    <mergeCell ref="D6:E6"/>
    <mergeCell ref="T5:U5"/>
    <mergeCell ref="M5:M6"/>
    <mergeCell ref="N5:Q5"/>
    <mergeCell ref="L9:L10"/>
    <mergeCell ref="D9:E10"/>
    <mergeCell ref="H9:H10"/>
    <mergeCell ref="I9:I10"/>
    <mergeCell ref="J9:J10"/>
    <mergeCell ref="G9:G10"/>
    <mergeCell ref="K9:K10"/>
    <mergeCell ref="L7:L8"/>
    <mergeCell ref="B9:C10"/>
    <mergeCell ref="I7:I8"/>
    <mergeCell ref="J7:J8"/>
    <mergeCell ref="K7:K8"/>
    <mergeCell ref="L23:L24"/>
    <mergeCell ref="K23:K24"/>
    <mergeCell ref="G27:G28"/>
    <mergeCell ref="L17:L18"/>
    <mergeCell ref="G13:G14"/>
    <mergeCell ref="I15:I16"/>
    <mergeCell ref="J15:J16"/>
    <mergeCell ref="K15:K16"/>
    <mergeCell ref="I27:I28"/>
    <mergeCell ref="J27:J28"/>
    <mergeCell ref="K27:K28"/>
    <mergeCell ref="L27:L28"/>
    <mergeCell ref="G17:G18"/>
    <mergeCell ref="H17:H18"/>
    <mergeCell ref="I17:I18"/>
    <mergeCell ref="J17:J18"/>
    <mergeCell ref="K17:K18"/>
    <mergeCell ref="G25:G26"/>
    <mergeCell ref="L15:L16"/>
    <mergeCell ref="H25:H26"/>
    <mergeCell ref="L21:L22"/>
    <mergeCell ref="H19:H20"/>
    <mergeCell ref="G23:G24"/>
    <mergeCell ref="H23:H24"/>
    <mergeCell ref="K25:K26"/>
    <mergeCell ref="I29:I30"/>
    <mergeCell ref="G21:G22"/>
    <mergeCell ref="H21:H22"/>
    <mergeCell ref="I21:I22"/>
    <mergeCell ref="J21:J22"/>
    <mergeCell ref="K21:K22"/>
    <mergeCell ref="J25:J26"/>
    <mergeCell ref="A23:A24"/>
    <mergeCell ref="A21:A22"/>
    <mergeCell ref="B21:C22"/>
    <mergeCell ref="D21:E22"/>
    <mergeCell ref="F21:F22"/>
    <mergeCell ref="A29:A30"/>
    <mergeCell ref="F29:F30"/>
    <mergeCell ref="G29:G30"/>
    <mergeCell ref="I23:I24"/>
    <mergeCell ref="J23:J24"/>
    <mergeCell ref="I25:I26"/>
    <mergeCell ref="D39:E40"/>
    <mergeCell ref="F39:F40"/>
    <mergeCell ref="B23:C24"/>
    <mergeCell ref="D23:E24"/>
    <mergeCell ref="B37:C38"/>
    <mergeCell ref="D37:E38"/>
    <mergeCell ref="B29:C30"/>
    <mergeCell ref="D35:E36"/>
    <mergeCell ref="H35:H36"/>
    <mergeCell ref="I35:I36"/>
    <mergeCell ref="B31:C32"/>
    <mergeCell ref="D31:E32"/>
    <mergeCell ref="F31:F32"/>
    <mergeCell ref="G31:G32"/>
    <mergeCell ref="H31:H32"/>
    <mergeCell ref="A19:A20"/>
    <mergeCell ref="B19:C20"/>
    <mergeCell ref="D19:E20"/>
    <mergeCell ref="A27:A28"/>
    <mergeCell ref="F27:F28"/>
    <mergeCell ref="B27:C28"/>
    <mergeCell ref="D27:E28"/>
    <mergeCell ref="D29:E30"/>
    <mergeCell ref="F23:F24"/>
    <mergeCell ref="F19:F20"/>
    <mergeCell ref="I19:I20"/>
    <mergeCell ref="L33:L34"/>
    <mergeCell ref="L41:L42"/>
    <mergeCell ref="B41:C42"/>
    <mergeCell ref="D41:E42"/>
    <mergeCell ref="L35:L36"/>
    <mergeCell ref="L37:L38"/>
    <mergeCell ref="J35:J36"/>
    <mergeCell ref="F35:F36"/>
    <mergeCell ref="F37:F38"/>
    <mergeCell ref="G35:G36"/>
    <mergeCell ref="G37:G38"/>
    <mergeCell ref="L39:L40"/>
    <mergeCell ref="K33:K34"/>
    <mergeCell ref="J33:J34"/>
    <mergeCell ref="I33:I34"/>
    <mergeCell ref="I41:I42"/>
    <mergeCell ref="J41:J42"/>
    <mergeCell ref="K41:K42"/>
    <mergeCell ref="K35:K36"/>
    <mergeCell ref="K37:K38"/>
    <mergeCell ref="H39:H40"/>
    <mergeCell ref="I37:I38"/>
    <mergeCell ref="J37:J38"/>
    <mergeCell ref="B35:C36"/>
    <mergeCell ref="J19:J20"/>
    <mergeCell ref="K19:K20"/>
    <mergeCell ref="G19:G20"/>
    <mergeCell ref="H11:H12"/>
    <mergeCell ref="F13:F14"/>
    <mergeCell ref="A17:A18"/>
    <mergeCell ref="D17:E18"/>
    <mergeCell ref="F17:F18"/>
    <mergeCell ref="A7:A8"/>
    <mergeCell ref="B7:C8"/>
    <mergeCell ref="D7:E8"/>
    <mergeCell ref="F7:F8"/>
    <mergeCell ref="G7:G8"/>
    <mergeCell ref="H7:H8"/>
    <mergeCell ref="A15:A16"/>
    <mergeCell ref="A9:A10"/>
    <mergeCell ref="A11:A12"/>
    <mergeCell ref="B17:C18"/>
    <mergeCell ref="B13:C14"/>
    <mergeCell ref="D13:E14"/>
  </mergeCells>
  <phoneticPr fontId="28" type="noConversion"/>
  <printOptions horizontalCentered="1"/>
  <pageMargins left="0" right="0" top="3.937007874015748E-2" bottom="0" header="0.31496062992125984" footer="0.31496062992125984"/>
  <pageSetup paperSize="8" scale="4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0"/>
  <sheetViews>
    <sheetView topLeftCell="A2" zoomScale="70" zoomScaleNormal="70" workbookViewId="0">
      <selection activeCell="A3" sqref="A3:I3"/>
    </sheetView>
  </sheetViews>
  <sheetFormatPr defaultColWidth="8.85546875" defaultRowHeight="15.75" x14ac:dyDescent="0.25"/>
  <cols>
    <col min="1" max="1" width="8.85546875" style="53" customWidth="1"/>
    <col min="2" max="2" width="0.28515625" style="53" hidden="1" customWidth="1"/>
    <col min="3" max="3" width="37.140625" style="53" customWidth="1"/>
    <col min="4" max="4" width="34.7109375" style="53" customWidth="1"/>
    <col min="5" max="5" width="12.85546875" style="53" customWidth="1"/>
    <col min="6" max="6" width="22.7109375" style="53" customWidth="1"/>
    <col min="7" max="7" width="19.7109375" style="53" customWidth="1"/>
    <col min="8" max="8" width="16.140625" style="53" customWidth="1"/>
    <col min="9" max="9" width="14.42578125" style="53" customWidth="1"/>
    <col min="10" max="10" width="19.28515625" style="53" customWidth="1"/>
    <col min="11" max="11" width="14.140625" style="53" customWidth="1"/>
    <col min="12" max="12" width="11.5703125" style="53" customWidth="1"/>
    <col min="13" max="13" width="19" style="53" customWidth="1"/>
    <col min="14" max="14" width="22" style="53" customWidth="1"/>
    <col min="15" max="15" width="19.5703125" style="53" customWidth="1"/>
    <col min="16" max="16" width="18.85546875" style="53" customWidth="1"/>
    <col min="17" max="17" width="20.28515625" style="53" customWidth="1"/>
    <col min="18" max="18" width="20.140625" style="53" customWidth="1"/>
    <col min="19" max="19" width="20.5703125" style="53" customWidth="1"/>
    <col min="20" max="20" width="20.28515625" style="53" customWidth="1"/>
    <col min="21" max="21" width="22.28515625" style="53" customWidth="1"/>
    <col min="22" max="22" width="19.7109375" style="53" customWidth="1"/>
    <col min="23" max="23" width="23.42578125" style="53" customWidth="1"/>
    <col min="24" max="24" width="23.85546875" style="53" customWidth="1"/>
    <col min="25" max="25" width="20.42578125" style="53" customWidth="1"/>
    <col min="26" max="26" width="20.28515625" style="53" customWidth="1"/>
    <col min="27" max="260" width="8.85546875" style="53"/>
    <col min="261" max="261" width="8.5703125" style="53" customWidth="1"/>
    <col min="262" max="262" width="43.28515625" style="53" customWidth="1"/>
    <col min="263" max="263" width="37.140625" style="53" bestFit="1" customWidth="1"/>
    <col min="264" max="264" width="12.85546875" style="53" customWidth="1"/>
    <col min="265" max="265" width="33.7109375" style="53" customWidth="1"/>
    <col min="266" max="266" width="19.7109375" style="53" customWidth="1"/>
    <col min="267" max="267" width="16.140625" style="53" customWidth="1"/>
    <col min="268" max="268" width="14.42578125" style="53" customWidth="1"/>
    <col min="269" max="269" width="18.28515625" style="53" customWidth="1"/>
    <col min="270" max="270" width="14.140625" style="53" customWidth="1"/>
    <col min="271" max="271" width="11.5703125" style="53" customWidth="1"/>
    <col min="272" max="272" width="22.85546875" style="53" customWidth="1"/>
    <col min="273" max="273" width="24.42578125" style="53" customWidth="1"/>
    <col min="274" max="274" width="24.7109375" style="53" customWidth="1"/>
    <col min="275" max="275" width="25" style="53" customWidth="1"/>
    <col min="276" max="276" width="27.5703125" style="53" customWidth="1"/>
    <col min="277" max="277" width="23.42578125" style="53" customWidth="1"/>
    <col min="278" max="278" width="26.140625" style="53" customWidth="1"/>
    <col min="279" max="279" width="32.85546875" style="53" customWidth="1"/>
    <col min="280" max="280" width="26.140625" style="53" customWidth="1"/>
    <col min="281" max="281" width="27" style="53" customWidth="1"/>
    <col min="282" max="282" width="25" style="53" customWidth="1"/>
    <col min="283" max="516" width="8.85546875" style="53"/>
    <col min="517" max="517" width="8.5703125" style="53" customWidth="1"/>
    <col min="518" max="518" width="43.28515625" style="53" customWidth="1"/>
    <col min="519" max="519" width="37.140625" style="53" bestFit="1" customWidth="1"/>
    <col min="520" max="520" width="12.85546875" style="53" customWidth="1"/>
    <col min="521" max="521" width="33.7109375" style="53" customWidth="1"/>
    <col min="522" max="522" width="19.7109375" style="53" customWidth="1"/>
    <col min="523" max="523" width="16.140625" style="53" customWidth="1"/>
    <col min="524" max="524" width="14.42578125" style="53" customWidth="1"/>
    <col min="525" max="525" width="18.28515625" style="53" customWidth="1"/>
    <col min="526" max="526" width="14.140625" style="53" customWidth="1"/>
    <col min="527" max="527" width="11.5703125" style="53" customWidth="1"/>
    <col min="528" max="528" width="22.85546875" style="53" customWidth="1"/>
    <col min="529" max="529" width="24.42578125" style="53" customWidth="1"/>
    <col min="530" max="530" width="24.7109375" style="53" customWidth="1"/>
    <col min="531" max="531" width="25" style="53" customWidth="1"/>
    <col min="532" max="532" width="27.5703125" style="53" customWidth="1"/>
    <col min="533" max="533" width="23.42578125" style="53" customWidth="1"/>
    <col min="534" max="534" width="26.140625" style="53" customWidth="1"/>
    <col min="535" max="535" width="32.85546875" style="53" customWidth="1"/>
    <col min="536" max="536" width="26.140625" style="53" customWidth="1"/>
    <col min="537" max="537" width="27" style="53" customWidth="1"/>
    <col min="538" max="538" width="25" style="53" customWidth="1"/>
    <col min="539" max="772" width="8.85546875" style="53"/>
    <col min="773" max="773" width="8.5703125" style="53" customWidth="1"/>
    <col min="774" max="774" width="43.28515625" style="53" customWidth="1"/>
    <col min="775" max="775" width="37.140625" style="53" bestFit="1" customWidth="1"/>
    <col min="776" max="776" width="12.85546875" style="53" customWidth="1"/>
    <col min="777" max="777" width="33.7109375" style="53" customWidth="1"/>
    <col min="778" max="778" width="19.7109375" style="53" customWidth="1"/>
    <col min="779" max="779" width="16.140625" style="53" customWidth="1"/>
    <col min="780" max="780" width="14.42578125" style="53" customWidth="1"/>
    <col min="781" max="781" width="18.28515625" style="53" customWidth="1"/>
    <col min="782" max="782" width="14.140625" style="53" customWidth="1"/>
    <col min="783" max="783" width="11.5703125" style="53" customWidth="1"/>
    <col min="784" max="784" width="22.85546875" style="53" customWidth="1"/>
    <col min="785" max="785" width="24.42578125" style="53" customWidth="1"/>
    <col min="786" max="786" width="24.7109375" style="53" customWidth="1"/>
    <col min="787" max="787" width="25" style="53" customWidth="1"/>
    <col min="788" max="788" width="27.5703125" style="53" customWidth="1"/>
    <col min="789" max="789" width="23.42578125" style="53" customWidth="1"/>
    <col min="790" max="790" width="26.140625" style="53" customWidth="1"/>
    <col min="791" max="791" width="32.85546875" style="53" customWidth="1"/>
    <col min="792" max="792" width="26.140625" style="53" customWidth="1"/>
    <col min="793" max="793" width="27" style="53" customWidth="1"/>
    <col min="794" max="794" width="25" style="53" customWidth="1"/>
    <col min="795" max="1028" width="8.85546875" style="53"/>
    <col min="1029" max="1029" width="8.5703125" style="53" customWidth="1"/>
    <col min="1030" max="1030" width="43.28515625" style="53" customWidth="1"/>
    <col min="1031" max="1031" width="37.140625" style="53" bestFit="1" customWidth="1"/>
    <col min="1032" max="1032" width="12.85546875" style="53" customWidth="1"/>
    <col min="1033" max="1033" width="33.7109375" style="53" customWidth="1"/>
    <col min="1034" max="1034" width="19.7109375" style="53" customWidth="1"/>
    <col min="1035" max="1035" width="16.140625" style="53" customWidth="1"/>
    <col min="1036" max="1036" width="14.42578125" style="53" customWidth="1"/>
    <col min="1037" max="1037" width="18.28515625" style="53" customWidth="1"/>
    <col min="1038" max="1038" width="14.140625" style="53" customWidth="1"/>
    <col min="1039" max="1039" width="11.5703125" style="53" customWidth="1"/>
    <col min="1040" max="1040" width="22.85546875" style="53" customWidth="1"/>
    <col min="1041" max="1041" width="24.42578125" style="53" customWidth="1"/>
    <col min="1042" max="1042" width="24.7109375" style="53" customWidth="1"/>
    <col min="1043" max="1043" width="25" style="53" customWidth="1"/>
    <col min="1044" max="1044" width="27.5703125" style="53" customWidth="1"/>
    <col min="1045" max="1045" width="23.42578125" style="53" customWidth="1"/>
    <col min="1046" max="1046" width="26.140625" style="53" customWidth="1"/>
    <col min="1047" max="1047" width="32.85546875" style="53" customWidth="1"/>
    <col min="1048" max="1048" width="26.140625" style="53" customWidth="1"/>
    <col min="1049" max="1049" width="27" style="53" customWidth="1"/>
    <col min="1050" max="1050" width="25" style="53" customWidth="1"/>
    <col min="1051" max="1284" width="8.85546875" style="53"/>
    <col min="1285" max="1285" width="8.5703125" style="53" customWidth="1"/>
    <col min="1286" max="1286" width="43.28515625" style="53" customWidth="1"/>
    <col min="1287" max="1287" width="37.140625" style="53" bestFit="1" customWidth="1"/>
    <col min="1288" max="1288" width="12.85546875" style="53" customWidth="1"/>
    <col min="1289" max="1289" width="33.7109375" style="53" customWidth="1"/>
    <col min="1290" max="1290" width="19.7109375" style="53" customWidth="1"/>
    <col min="1291" max="1291" width="16.140625" style="53" customWidth="1"/>
    <col min="1292" max="1292" width="14.42578125" style="53" customWidth="1"/>
    <col min="1293" max="1293" width="18.28515625" style="53" customWidth="1"/>
    <col min="1294" max="1294" width="14.140625" style="53" customWidth="1"/>
    <col min="1295" max="1295" width="11.5703125" style="53" customWidth="1"/>
    <col min="1296" max="1296" width="22.85546875" style="53" customWidth="1"/>
    <col min="1297" max="1297" width="24.42578125" style="53" customWidth="1"/>
    <col min="1298" max="1298" width="24.7109375" style="53" customWidth="1"/>
    <col min="1299" max="1299" width="25" style="53" customWidth="1"/>
    <col min="1300" max="1300" width="27.5703125" style="53" customWidth="1"/>
    <col min="1301" max="1301" width="23.42578125" style="53" customWidth="1"/>
    <col min="1302" max="1302" width="26.140625" style="53" customWidth="1"/>
    <col min="1303" max="1303" width="32.85546875" style="53" customWidth="1"/>
    <col min="1304" max="1304" width="26.140625" style="53" customWidth="1"/>
    <col min="1305" max="1305" width="27" style="53" customWidth="1"/>
    <col min="1306" max="1306" width="25" style="53" customWidth="1"/>
    <col min="1307" max="1540" width="8.85546875" style="53"/>
    <col min="1541" max="1541" width="8.5703125" style="53" customWidth="1"/>
    <col min="1542" max="1542" width="43.28515625" style="53" customWidth="1"/>
    <col min="1543" max="1543" width="37.140625" style="53" bestFit="1" customWidth="1"/>
    <col min="1544" max="1544" width="12.85546875" style="53" customWidth="1"/>
    <col min="1545" max="1545" width="33.7109375" style="53" customWidth="1"/>
    <col min="1546" max="1546" width="19.7109375" style="53" customWidth="1"/>
    <col min="1547" max="1547" width="16.140625" style="53" customWidth="1"/>
    <col min="1548" max="1548" width="14.42578125" style="53" customWidth="1"/>
    <col min="1549" max="1549" width="18.28515625" style="53" customWidth="1"/>
    <col min="1550" max="1550" width="14.140625" style="53" customWidth="1"/>
    <col min="1551" max="1551" width="11.5703125" style="53" customWidth="1"/>
    <col min="1552" max="1552" width="22.85546875" style="53" customWidth="1"/>
    <col min="1553" max="1553" width="24.42578125" style="53" customWidth="1"/>
    <col min="1554" max="1554" width="24.7109375" style="53" customWidth="1"/>
    <col min="1555" max="1555" width="25" style="53" customWidth="1"/>
    <col min="1556" max="1556" width="27.5703125" style="53" customWidth="1"/>
    <col min="1557" max="1557" width="23.42578125" style="53" customWidth="1"/>
    <col min="1558" max="1558" width="26.140625" style="53" customWidth="1"/>
    <col min="1559" max="1559" width="32.85546875" style="53" customWidth="1"/>
    <col min="1560" max="1560" width="26.140625" style="53" customWidth="1"/>
    <col min="1561" max="1561" width="27" style="53" customWidth="1"/>
    <col min="1562" max="1562" width="25" style="53" customWidth="1"/>
    <col min="1563" max="1796" width="8.85546875" style="53"/>
    <col min="1797" max="1797" width="8.5703125" style="53" customWidth="1"/>
    <col min="1798" max="1798" width="43.28515625" style="53" customWidth="1"/>
    <col min="1799" max="1799" width="37.140625" style="53" bestFit="1" customWidth="1"/>
    <col min="1800" max="1800" width="12.85546875" style="53" customWidth="1"/>
    <col min="1801" max="1801" width="33.7109375" style="53" customWidth="1"/>
    <col min="1802" max="1802" width="19.7109375" style="53" customWidth="1"/>
    <col min="1803" max="1803" width="16.140625" style="53" customWidth="1"/>
    <col min="1804" max="1804" width="14.42578125" style="53" customWidth="1"/>
    <col min="1805" max="1805" width="18.28515625" style="53" customWidth="1"/>
    <col min="1806" max="1806" width="14.140625" style="53" customWidth="1"/>
    <col min="1807" max="1807" width="11.5703125" style="53" customWidth="1"/>
    <col min="1808" max="1808" width="22.85546875" style="53" customWidth="1"/>
    <col min="1809" max="1809" width="24.42578125" style="53" customWidth="1"/>
    <col min="1810" max="1810" width="24.7109375" style="53" customWidth="1"/>
    <col min="1811" max="1811" width="25" style="53" customWidth="1"/>
    <col min="1812" max="1812" width="27.5703125" style="53" customWidth="1"/>
    <col min="1813" max="1813" width="23.42578125" style="53" customWidth="1"/>
    <col min="1814" max="1814" width="26.140625" style="53" customWidth="1"/>
    <col min="1815" max="1815" width="32.85546875" style="53" customWidth="1"/>
    <col min="1816" max="1816" width="26.140625" style="53" customWidth="1"/>
    <col min="1817" max="1817" width="27" style="53" customWidth="1"/>
    <col min="1818" max="1818" width="25" style="53" customWidth="1"/>
    <col min="1819" max="2052" width="8.85546875" style="53"/>
    <col min="2053" max="2053" width="8.5703125" style="53" customWidth="1"/>
    <col min="2054" max="2054" width="43.28515625" style="53" customWidth="1"/>
    <col min="2055" max="2055" width="37.140625" style="53" bestFit="1" customWidth="1"/>
    <col min="2056" max="2056" width="12.85546875" style="53" customWidth="1"/>
    <col min="2057" max="2057" width="33.7109375" style="53" customWidth="1"/>
    <col min="2058" max="2058" width="19.7109375" style="53" customWidth="1"/>
    <col min="2059" max="2059" width="16.140625" style="53" customWidth="1"/>
    <col min="2060" max="2060" width="14.42578125" style="53" customWidth="1"/>
    <col min="2061" max="2061" width="18.28515625" style="53" customWidth="1"/>
    <col min="2062" max="2062" width="14.140625" style="53" customWidth="1"/>
    <col min="2063" max="2063" width="11.5703125" style="53" customWidth="1"/>
    <col min="2064" max="2064" width="22.85546875" style="53" customWidth="1"/>
    <col min="2065" max="2065" width="24.42578125" style="53" customWidth="1"/>
    <col min="2066" max="2066" width="24.7109375" style="53" customWidth="1"/>
    <col min="2067" max="2067" width="25" style="53" customWidth="1"/>
    <col min="2068" max="2068" width="27.5703125" style="53" customWidth="1"/>
    <col min="2069" max="2069" width="23.42578125" style="53" customWidth="1"/>
    <col min="2070" max="2070" width="26.140625" style="53" customWidth="1"/>
    <col min="2071" max="2071" width="32.85546875" style="53" customWidth="1"/>
    <col min="2072" max="2072" width="26.140625" style="53" customWidth="1"/>
    <col min="2073" max="2073" width="27" style="53" customWidth="1"/>
    <col min="2074" max="2074" width="25" style="53" customWidth="1"/>
    <col min="2075" max="2308" width="8.85546875" style="53"/>
    <col min="2309" max="2309" width="8.5703125" style="53" customWidth="1"/>
    <col min="2310" max="2310" width="43.28515625" style="53" customWidth="1"/>
    <col min="2311" max="2311" width="37.140625" style="53" bestFit="1" customWidth="1"/>
    <col min="2312" max="2312" width="12.85546875" style="53" customWidth="1"/>
    <col min="2313" max="2313" width="33.7109375" style="53" customWidth="1"/>
    <col min="2314" max="2314" width="19.7109375" style="53" customWidth="1"/>
    <col min="2315" max="2315" width="16.140625" style="53" customWidth="1"/>
    <col min="2316" max="2316" width="14.42578125" style="53" customWidth="1"/>
    <col min="2317" max="2317" width="18.28515625" style="53" customWidth="1"/>
    <col min="2318" max="2318" width="14.140625" style="53" customWidth="1"/>
    <col min="2319" max="2319" width="11.5703125" style="53" customWidth="1"/>
    <col min="2320" max="2320" width="22.85546875" style="53" customWidth="1"/>
    <col min="2321" max="2321" width="24.42578125" style="53" customWidth="1"/>
    <col min="2322" max="2322" width="24.7109375" style="53" customWidth="1"/>
    <col min="2323" max="2323" width="25" style="53" customWidth="1"/>
    <col min="2324" max="2324" width="27.5703125" style="53" customWidth="1"/>
    <col min="2325" max="2325" width="23.42578125" style="53" customWidth="1"/>
    <col min="2326" max="2326" width="26.140625" style="53" customWidth="1"/>
    <col min="2327" max="2327" width="32.85546875" style="53" customWidth="1"/>
    <col min="2328" max="2328" width="26.140625" style="53" customWidth="1"/>
    <col min="2329" max="2329" width="27" style="53" customWidth="1"/>
    <col min="2330" max="2330" width="25" style="53" customWidth="1"/>
    <col min="2331" max="2564" width="8.85546875" style="53"/>
    <col min="2565" max="2565" width="8.5703125" style="53" customWidth="1"/>
    <col min="2566" max="2566" width="43.28515625" style="53" customWidth="1"/>
    <col min="2567" max="2567" width="37.140625" style="53" bestFit="1" customWidth="1"/>
    <col min="2568" max="2568" width="12.85546875" style="53" customWidth="1"/>
    <col min="2569" max="2569" width="33.7109375" style="53" customWidth="1"/>
    <col min="2570" max="2570" width="19.7109375" style="53" customWidth="1"/>
    <col min="2571" max="2571" width="16.140625" style="53" customWidth="1"/>
    <col min="2572" max="2572" width="14.42578125" style="53" customWidth="1"/>
    <col min="2573" max="2573" width="18.28515625" style="53" customWidth="1"/>
    <col min="2574" max="2574" width="14.140625" style="53" customWidth="1"/>
    <col min="2575" max="2575" width="11.5703125" style="53" customWidth="1"/>
    <col min="2576" max="2576" width="22.85546875" style="53" customWidth="1"/>
    <col min="2577" max="2577" width="24.42578125" style="53" customWidth="1"/>
    <col min="2578" max="2578" width="24.7109375" style="53" customWidth="1"/>
    <col min="2579" max="2579" width="25" style="53" customWidth="1"/>
    <col min="2580" max="2580" width="27.5703125" style="53" customWidth="1"/>
    <col min="2581" max="2581" width="23.42578125" style="53" customWidth="1"/>
    <col min="2582" max="2582" width="26.140625" style="53" customWidth="1"/>
    <col min="2583" max="2583" width="32.85546875" style="53" customWidth="1"/>
    <col min="2584" max="2584" width="26.140625" style="53" customWidth="1"/>
    <col min="2585" max="2585" width="27" style="53" customWidth="1"/>
    <col min="2586" max="2586" width="25" style="53" customWidth="1"/>
    <col min="2587" max="2820" width="8.85546875" style="53"/>
    <col min="2821" max="2821" width="8.5703125" style="53" customWidth="1"/>
    <col min="2822" max="2822" width="43.28515625" style="53" customWidth="1"/>
    <col min="2823" max="2823" width="37.140625" style="53" bestFit="1" customWidth="1"/>
    <col min="2824" max="2824" width="12.85546875" style="53" customWidth="1"/>
    <col min="2825" max="2825" width="33.7109375" style="53" customWidth="1"/>
    <col min="2826" max="2826" width="19.7109375" style="53" customWidth="1"/>
    <col min="2827" max="2827" width="16.140625" style="53" customWidth="1"/>
    <col min="2828" max="2828" width="14.42578125" style="53" customWidth="1"/>
    <col min="2829" max="2829" width="18.28515625" style="53" customWidth="1"/>
    <col min="2830" max="2830" width="14.140625" style="53" customWidth="1"/>
    <col min="2831" max="2831" width="11.5703125" style="53" customWidth="1"/>
    <col min="2832" max="2832" width="22.85546875" style="53" customWidth="1"/>
    <col min="2833" max="2833" width="24.42578125" style="53" customWidth="1"/>
    <col min="2834" max="2834" width="24.7109375" style="53" customWidth="1"/>
    <col min="2835" max="2835" width="25" style="53" customWidth="1"/>
    <col min="2836" max="2836" width="27.5703125" style="53" customWidth="1"/>
    <col min="2837" max="2837" width="23.42578125" style="53" customWidth="1"/>
    <col min="2838" max="2838" width="26.140625" style="53" customWidth="1"/>
    <col min="2839" max="2839" width="32.85546875" style="53" customWidth="1"/>
    <col min="2840" max="2840" width="26.140625" style="53" customWidth="1"/>
    <col min="2841" max="2841" width="27" style="53" customWidth="1"/>
    <col min="2842" max="2842" width="25" style="53" customWidth="1"/>
    <col min="2843" max="3076" width="8.85546875" style="53"/>
    <col min="3077" max="3077" width="8.5703125" style="53" customWidth="1"/>
    <col min="3078" max="3078" width="43.28515625" style="53" customWidth="1"/>
    <col min="3079" max="3079" width="37.140625" style="53" bestFit="1" customWidth="1"/>
    <col min="3080" max="3080" width="12.85546875" style="53" customWidth="1"/>
    <col min="3081" max="3081" width="33.7109375" style="53" customWidth="1"/>
    <col min="3082" max="3082" width="19.7109375" style="53" customWidth="1"/>
    <col min="3083" max="3083" width="16.140625" style="53" customWidth="1"/>
    <col min="3084" max="3084" width="14.42578125" style="53" customWidth="1"/>
    <col min="3085" max="3085" width="18.28515625" style="53" customWidth="1"/>
    <col min="3086" max="3086" width="14.140625" style="53" customWidth="1"/>
    <col min="3087" max="3087" width="11.5703125" style="53" customWidth="1"/>
    <col min="3088" max="3088" width="22.85546875" style="53" customWidth="1"/>
    <col min="3089" max="3089" width="24.42578125" style="53" customWidth="1"/>
    <col min="3090" max="3090" width="24.7109375" style="53" customWidth="1"/>
    <col min="3091" max="3091" width="25" style="53" customWidth="1"/>
    <col min="3092" max="3092" width="27.5703125" style="53" customWidth="1"/>
    <col min="3093" max="3093" width="23.42578125" style="53" customWidth="1"/>
    <col min="3094" max="3094" width="26.140625" style="53" customWidth="1"/>
    <col min="3095" max="3095" width="32.85546875" style="53" customWidth="1"/>
    <col min="3096" max="3096" width="26.140625" style="53" customWidth="1"/>
    <col min="3097" max="3097" width="27" style="53" customWidth="1"/>
    <col min="3098" max="3098" width="25" style="53" customWidth="1"/>
    <col min="3099" max="3332" width="8.85546875" style="53"/>
    <col min="3333" max="3333" width="8.5703125" style="53" customWidth="1"/>
    <col min="3334" max="3334" width="43.28515625" style="53" customWidth="1"/>
    <col min="3335" max="3335" width="37.140625" style="53" bestFit="1" customWidth="1"/>
    <col min="3336" max="3336" width="12.85546875" style="53" customWidth="1"/>
    <col min="3337" max="3337" width="33.7109375" style="53" customWidth="1"/>
    <col min="3338" max="3338" width="19.7109375" style="53" customWidth="1"/>
    <col min="3339" max="3339" width="16.140625" style="53" customWidth="1"/>
    <col min="3340" max="3340" width="14.42578125" style="53" customWidth="1"/>
    <col min="3341" max="3341" width="18.28515625" style="53" customWidth="1"/>
    <col min="3342" max="3342" width="14.140625" style="53" customWidth="1"/>
    <col min="3343" max="3343" width="11.5703125" style="53" customWidth="1"/>
    <col min="3344" max="3344" width="22.85546875" style="53" customWidth="1"/>
    <col min="3345" max="3345" width="24.42578125" style="53" customWidth="1"/>
    <col min="3346" max="3346" width="24.7109375" style="53" customWidth="1"/>
    <col min="3347" max="3347" width="25" style="53" customWidth="1"/>
    <col min="3348" max="3348" width="27.5703125" style="53" customWidth="1"/>
    <col min="3349" max="3349" width="23.42578125" style="53" customWidth="1"/>
    <col min="3350" max="3350" width="26.140625" style="53" customWidth="1"/>
    <col min="3351" max="3351" width="32.85546875" style="53" customWidth="1"/>
    <col min="3352" max="3352" width="26.140625" style="53" customWidth="1"/>
    <col min="3353" max="3353" width="27" style="53" customWidth="1"/>
    <col min="3354" max="3354" width="25" style="53" customWidth="1"/>
    <col min="3355" max="3588" width="8.85546875" style="53"/>
    <col min="3589" max="3589" width="8.5703125" style="53" customWidth="1"/>
    <col min="3590" max="3590" width="43.28515625" style="53" customWidth="1"/>
    <col min="3591" max="3591" width="37.140625" style="53" bestFit="1" customWidth="1"/>
    <col min="3592" max="3592" width="12.85546875" style="53" customWidth="1"/>
    <col min="3593" max="3593" width="33.7109375" style="53" customWidth="1"/>
    <col min="3594" max="3594" width="19.7109375" style="53" customWidth="1"/>
    <col min="3595" max="3595" width="16.140625" style="53" customWidth="1"/>
    <col min="3596" max="3596" width="14.42578125" style="53" customWidth="1"/>
    <col min="3597" max="3597" width="18.28515625" style="53" customWidth="1"/>
    <col min="3598" max="3598" width="14.140625" style="53" customWidth="1"/>
    <col min="3599" max="3599" width="11.5703125" style="53" customWidth="1"/>
    <col min="3600" max="3600" width="22.85546875" style="53" customWidth="1"/>
    <col min="3601" max="3601" width="24.42578125" style="53" customWidth="1"/>
    <col min="3602" max="3602" width="24.7109375" style="53" customWidth="1"/>
    <col min="3603" max="3603" width="25" style="53" customWidth="1"/>
    <col min="3604" max="3604" width="27.5703125" style="53" customWidth="1"/>
    <col min="3605" max="3605" width="23.42578125" style="53" customWidth="1"/>
    <col min="3606" max="3606" width="26.140625" style="53" customWidth="1"/>
    <col min="3607" max="3607" width="32.85546875" style="53" customWidth="1"/>
    <col min="3608" max="3608" width="26.140625" style="53" customWidth="1"/>
    <col min="3609" max="3609" width="27" style="53" customWidth="1"/>
    <col min="3610" max="3610" width="25" style="53" customWidth="1"/>
    <col min="3611" max="3844" width="8.85546875" style="53"/>
    <col min="3845" max="3845" width="8.5703125" style="53" customWidth="1"/>
    <col min="3846" max="3846" width="43.28515625" style="53" customWidth="1"/>
    <col min="3847" max="3847" width="37.140625" style="53" bestFit="1" customWidth="1"/>
    <col min="3848" max="3848" width="12.85546875" style="53" customWidth="1"/>
    <col min="3849" max="3849" width="33.7109375" style="53" customWidth="1"/>
    <col min="3850" max="3850" width="19.7109375" style="53" customWidth="1"/>
    <col min="3851" max="3851" width="16.140625" style="53" customWidth="1"/>
    <col min="3852" max="3852" width="14.42578125" style="53" customWidth="1"/>
    <col min="3853" max="3853" width="18.28515625" style="53" customWidth="1"/>
    <col min="3854" max="3854" width="14.140625" style="53" customWidth="1"/>
    <col min="3855" max="3855" width="11.5703125" style="53" customWidth="1"/>
    <col min="3856" max="3856" width="22.85546875" style="53" customWidth="1"/>
    <col min="3857" max="3857" width="24.42578125" style="53" customWidth="1"/>
    <col min="3858" max="3858" width="24.7109375" style="53" customWidth="1"/>
    <col min="3859" max="3859" width="25" style="53" customWidth="1"/>
    <col min="3860" max="3860" width="27.5703125" style="53" customWidth="1"/>
    <col min="3861" max="3861" width="23.42578125" style="53" customWidth="1"/>
    <col min="3862" max="3862" width="26.140625" style="53" customWidth="1"/>
    <col min="3863" max="3863" width="32.85546875" style="53" customWidth="1"/>
    <col min="3864" max="3864" width="26.140625" style="53" customWidth="1"/>
    <col min="3865" max="3865" width="27" style="53" customWidth="1"/>
    <col min="3866" max="3866" width="25" style="53" customWidth="1"/>
    <col min="3867" max="4100" width="8.85546875" style="53"/>
    <col min="4101" max="4101" width="8.5703125" style="53" customWidth="1"/>
    <col min="4102" max="4102" width="43.28515625" style="53" customWidth="1"/>
    <col min="4103" max="4103" width="37.140625" style="53" bestFit="1" customWidth="1"/>
    <col min="4104" max="4104" width="12.85546875" style="53" customWidth="1"/>
    <col min="4105" max="4105" width="33.7109375" style="53" customWidth="1"/>
    <col min="4106" max="4106" width="19.7109375" style="53" customWidth="1"/>
    <col min="4107" max="4107" width="16.140625" style="53" customWidth="1"/>
    <col min="4108" max="4108" width="14.42578125" style="53" customWidth="1"/>
    <col min="4109" max="4109" width="18.28515625" style="53" customWidth="1"/>
    <col min="4110" max="4110" width="14.140625" style="53" customWidth="1"/>
    <col min="4111" max="4111" width="11.5703125" style="53" customWidth="1"/>
    <col min="4112" max="4112" width="22.85546875" style="53" customWidth="1"/>
    <col min="4113" max="4113" width="24.42578125" style="53" customWidth="1"/>
    <col min="4114" max="4114" width="24.7109375" style="53" customWidth="1"/>
    <col min="4115" max="4115" width="25" style="53" customWidth="1"/>
    <col min="4116" max="4116" width="27.5703125" style="53" customWidth="1"/>
    <col min="4117" max="4117" width="23.42578125" style="53" customWidth="1"/>
    <col min="4118" max="4118" width="26.140625" style="53" customWidth="1"/>
    <col min="4119" max="4119" width="32.85546875" style="53" customWidth="1"/>
    <col min="4120" max="4120" width="26.140625" style="53" customWidth="1"/>
    <col min="4121" max="4121" width="27" style="53" customWidth="1"/>
    <col min="4122" max="4122" width="25" style="53" customWidth="1"/>
    <col min="4123" max="4356" width="8.85546875" style="53"/>
    <col min="4357" max="4357" width="8.5703125" style="53" customWidth="1"/>
    <col min="4358" max="4358" width="43.28515625" style="53" customWidth="1"/>
    <col min="4359" max="4359" width="37.140625" style="53" bestFit="1" customWidth="1"/>
    <col min="4360" max="4360" width="12.85546875" style="53" customWidth="1"/>
    <col min="4361" max="4361" width="33.7109375" style="53" customWidth="1"/>
    <col min="4362" max="4362" width="19.7109375" style="53" customWidth="1"/>
    <col min="4363" max="4363" width="16.140625" style="53" customWidth="1"/>
    <col min="4364" max="4364" width="14.42578125" style="53" customWidth="1"/>
    <col min="4365" max="4365" width="18.28515625" style="53" customWidth="1"/>
    <col min="4366" max="4366" width="14.140625" style="53" customWidth="1"/>
    <col min="4367" max="4367" width="11.5703125" style="53" customWidth="1"/>
    <col min="4368" max="4368" width="22.85546875" style="53" customWidth="1"/>
    <col min="4369" max="4369" width="24.42578125" style="53" customWidth="1"/>
    <col min="4370" max="4370" width="24.7109375" style="53" customWidth="1"/>
    <col min="4371" max="4371" width="25" style="53" customWidth="1"/>
    <col min="4372" max="4372" width="27.5703125" style="53" customWidth="1"/>
    <col min="4373" max="4373" width="23.42578125" style="53" customWidth="1"/>
    <col min="4374" max="4374" width="26.140625" style="53" customWidth="1"/>
    <col min="4375" max="4375" width="32.85546875" style="53" customWidth="1"/>
    <col min="4376" max="4376" width="26.140625" style="53" customWidth="1"/>
    <col min="4377" max="4377" width="27" style="53" customWidth="1"/>
    <col min="4378" max="4378" width="25" style="53" customWidth="1"/>
    <col min="4379" max="4612" width="8.85546875" style="53"/>
    <col min="4613" max="4613" width="8.5703125" style="53" customWidth="1"/>
    <col min="4614" max="4614" width="43.28515625" style="53" customWidth="1"/>
    <col min="4615" max="4615" width="37.140625" style="53" bestFit="1" customWidth="1"/>
    <col min="4616" max="4616" width="12.85546875" style="53" customWidth="1"/>
    <col min="4617" max="4617" width="33.7109375" style="53" customWidth="1"/>
    <col min="4618" max="4618" width="19.7109375" style="53" customWidth="1"/>
    <col min="4619" max="4619" width="16.140625" style="53" customWidth="1"/>
    <col min="4620" max="4620" width="14.42578125" style="53" customWidth="1"/>
    <col min="4621" max="4621" width="18.28515625" style="53" customWidth="1"/>
    <col min="4622" max="4622" width="14.140625" style="53" customWidth="1"/>
    <col min="4623" max="4623" width="11.5703125" style="53" customWidth="1"/>
    <col min="4624" max="4624" width="22.85546875" style="53" customWidth="1"/>
    <col min="4625" max="4625" width="24.42578125" style="53" customWidth="1"/>
    <col min="4626" max="4626" width="24.7109375" style="53" customWidth="1"/>
    <col min="4627" max="4627" width="25" style="53" customWidth="1"/>
    <col min="4628" max="4628" width="27.5703125" style="53" customWidth="1"/>
    <col min="4629" max="4629" width="23.42578125" style="53" customWidth="1"/>
    <col min="4630" max="4630" width="26.140625" style="53" customWidth="1"/>
    <col min="4631" max="4631" width="32.85546875" style="53" customWidth="1"/>
    <col min="4632" max="4632" width="26.140625" style="53" customWidth="1"/>
    <col min="4633" max="4633" width="27" style="53" customWidth="1"/>
    <col min="4634" max="4634" width="25" style="53" customWidth="1"/>
    <col min="4635" max="4868" width="8.85546875" style="53"/>
    <col min="4869" max="4869" width="8.5703125" style="53" customWidth="1"/>
    <col min="4870" max="4870" width="43.28515625" style="53" customWidth="1"/>
    <col min="4871" max="4871" width="37.140625" style="53" bestFit="1" customWidth="1"/>
    <col min="4872" max="4872" width="12.85546875" style="53" customWidth="1"/>
    <col min="4873" max="4873" width="33.7109375" style="53" customWidth="1"/>
    <col min="4874" max="4874" width="19.7109375" style="53" customWidth="1"/>
    <col min="4875" max="4875" width="16.140625" style="53" customWidth="1"/>
    <col min="4876" max="4876" width="14.42578125" style="53" customWidth="1"/>
    <col min="4877" max="4877" width="18.28515625" style="53" customWidth="1"/>
    <col min="4878" max="4878" width="14.140625" style="53" customWidth="1"/>
    <col min="4879" max="4879" width="11.5703125" style="53" customWidth="1"/>
    <col min="4880" max="4880" width="22.85546875" style="53" customWidth="1"/>
    <col min="4881" max="4881" width="24.42578125" style="53" customWidth="1"/>
    <col min="4882" max="4882" width="24.7109375" style="53" customWidth="1"/>
    <col min="4883" max="4883" width="25" style="53" customWidth="1"/>
    <col min="4884" max="4884" width="27.5703125" style="53" customWidth="1"/>
    <col min="4885" max="4885" width="23.42578125" style="53" customWidth="1"/>
    <col min="4886" max="4886" width="26.140625" style="53" customWidth="1"/>
    <col min="4887" max="4887" width="32.85546875" style="53" customWidth="1"/>
    <col min="4888" max="4888" width="26.140625" style="53" customWidth="1"/>
    <col min="4889" max="4889" width="27" style="53" customWidth="1"/>
    <col min="4890" max="4890" width="25" style="53" customWidth="1"/>
    <col min="4891" max="5124" width="8.85546875" style="53"/>
    <col min="5125" max="5125" width="8.5703125" style="53" customWidth="1"/>
    <col min="5126" max="5126" width="43.28515625" style="53" customWidth="1"/>
    <col min="5127" max="5127" width="37.140625" style="53" bestFit="1" customWidth="1"/>
    <col min="5128" max="5128" width="12.85546875" style="53" customWidth="1"/>
    <col min="5129" max="5129" width="33.7109375" style="53" customWidth="1"/>
    <col min="5130" max="5130" width="19.7109375" style="53" customWidth="1"/>
    <col min="5131" max="5131" width="16.140625" style="53" customWidth="1"/>
    <col min="5132" max="5132" width="14.42578125" style="53" customWidth="1"/>
    <col min="5133" max="5133" width="18.28515625" style="53" customWidth="1"/>
    <col min="5134" max="5134" width="14.140625" style="53" customWidth="1"/>
    <col min="5135" max="5135" width="11.5703125" style="53" customWidth="1"/>
    <col min="5136" max="5136" width="22.85546875" style="53" customWidth="1"/>
    <col min="5137" max="5137" width="24.42578125" style="53" customWidth="1"/>
    <col min="5138" max="5138" width="24.7109375" style="53" customWidth="1"/>
    <col min="5139" max="5139" width="25" style="53" customWidth="1"/>
    <col min="5140" max="5140" width="27.5703125" style="53" customWidth="1"/>
    <col min="5141" max="5141" width="23.42578125" style="53" customWidth="1"/>
    <col min="5142" max="5142" width="26.140625" style="53" customWidth="1"/>
    <col min="5143" max="5143" width="32.85546875" style="53" customWidth="1"/>
    <col min="5144" max="5144" width="26.140625" style="53" customWidth="1"/>
    <col min="5145" max="5145" width="27" style="53" customWidth="1"/>
    <col min="5146" max="5146" width="25" style="53" customWidth="1"/>
    <col min="5147" max="5380" width="8.85546875" style="53"/>
    <col min="5381" max="5381" width="8.5703125" style="53" customWidth="1"/>
    <col min="5382" max="5382" width="43.28515625" style="53" customWidth="1"/>
    <col min="5383" max="5383" width="37.140625" style="53" bestFit="1" customWidth="1"/>
    <col min="5384" max="5384" width="12.85546875" style="53" customWidth="1"/>
    <col min="5385" max="5385" width="33.7109375" style="53" customWidth="1"/>
    <col min="5386" max="5386" width="19.7109375" style="53" customWidth="1"/>
    <col min="5387" max="5387" width="16.140625" style="53" customWidth="1"/>
    <col min="5388" max="5388" width="14.42578125" style="53" customWidth="1"/>
    <col min="5389" max="5389" width="18.28515625" style="53" customWidth="1"/>
    <col min="5390" max="5390" width="14.140625" style="53" customWidth="1"/>
    <col min="5391" max="5391" width="11.5703125" style="53" customWidth="1"/>
    <col min="5392" max="5392" width="22.85546875" style="53" customWidth="1"/>
    <col min="5393" max="5393" width="24.42578125" style="53" customWidth="1"/>
    <col min="5394" max="5394" width="24.7109375" style="53" customWidth="1"/>
    <col min="5395" max="5395" width="25" style="53" customWidth="1"/>
    <col min="5396" max="5396" width="27.5703125" style="53" customWidth="1"/>
    <col min="5397" max="5397" width="23.42578125" style="53" customWidth="1"/>
    <col min="5398" max="5398" width="26.140625" style="53" customWidth="1"/>
    <col min="5399" max="5399" width="32.85546875" style="53" customWidth="1"/>
    <col min="5400" max="5400" width="26.140625" style="53" customWidth="1"/>
    <col min="5401" max="5401" width="27" style="53" customWidth="1"/>
    <col min="5402" max="5402" width="25" style="53" customWidth="1"/>
    <col min="5403" max="5636" width="8.85546875" style="53"/>
    <col min="5637" max="5637" width="8.5703125" style="53" customWidth="1"/>
    <col min="5638" max="5638" width="43.28515625" style="53" customWidth="1"/>
    <col min="5639" max="5639" width="37.140625" style="53" bestFit="1" customWidth="1"/>
    <col min="5640" max="5640" width="12.85546875" style="53" customWidth="1"/>
    <col min="5641" max="5641" width="33.7109375" style="53" customWidth="1"/>
    <col min="5642" max="5642" width="19.7109375" style="53" customWidth="1"/>
    <col min="5643" max="5643" width="16.140625" style="53" customWidth="1"/>
    <col min="5644" max="5644" width="14.42578125" style="53" customWidth="1"/>
    <col min="5645" max="5645" width="18.28515625" style="53" customWidth="1"/>
    <col min="5646" max="5646" width="14.140625" style="53" customWidth="1"/>
    <col min="5647" max="5647" width="11.5703125" style="53" customWidth="1"/>
    <col min="5648" max="5648" width="22.85546875" style="53" customWidth="1"/>
    <col min="5649" max="5649" width="24.42578125" style="53" customWidth="1"/>
    <col min="5650" max="5650" width="24.7109375" style="53" customWidth="1"/>
    <col min="5651" max="5651" width="25" style="53" customWidth="1"/>
    <col min="5652" max="5652" width="27.5703125" style="53" customWidth="1"/>
    <col min="5653" max="5653" width="23.42578125" style="53" customWidth="1"/>
    <col min="5654" max="5654" width="26.140625" style="53" customWidth="1"/>
    <col min="5655" max="5655" width="32.85546875" style="53" customWidth="1"/>
    <col min="5656" max="5656" width="26.140625" style="53" customWidth="1"/>
    <col min="5657" max="5657" width="27" style="53" customWidth="1"/>
    <col min="5658" max="5658" width="25" style="53" customWidth="1"/>
    <col min="5659" max="5892" width="8.85546875" style="53"/>
    <col min="5893" max="5893" width="8.5703125" style="53" customWidth="1"/>
    <col min="5894" max="5894" width="43.28515625" style="53" customWidth="1"/>
    <col min="5895" max="5895" width="37.140625" style="53" bestFit="1" customWidth="1"/>
    <col min="5896" max="5896" width="12.85546875" style="53" customWidth="1"/>
    <col min="5897" max="5897" width="33.7109375" style="53" customWidth="1"/>
    <col min="5898" max="5898" width="19.7109375" style="53" customWidth="1"/>
    <col min="5899" max="5899" width="16.140625" style="53" customWidth="1"/>
    <col min="5900" max="5900" width="14.42578125" style="53" customWidth="1"/>
    <col min="5901" max="5901" width="18.28515625" style="53" customWidth="1"/>
    <col min="5902" max="5902" width="14.140625" style="53" customWidth="1"/>
    <col min="5903" max="5903" width="11.5703125" style="53" customWidth="1"/>
    <col min="5904" max="5904" width="22.85546875" style="53" customWidth="1"/>
    <col min="5905" max="5905" width="24.42578125" style="53" customWidth="1"/>
    <col min="5906" max="5906" width="24.7109375" style="53" customWidth="1"/>
    <col min="5907" max="5907" width="25" style="53" customWidth="1"/>
    <col min="5908" max="5908" width="27.5703125" style="53" customWidth="1"/>
    <col min="5909" max="5909" width="23.42578125" style="53" customWidth="1"/>
    <col min="5910" max="5910" width="26.140625" style="53" customWidth="1"/>
    <col min="5911" max="5911" width="32.85546875" style="53" customWidth="1"/>
    <col min="5912" max="5912" width="26.140625" style="53" customWidth="1"/>
    <col min="5913" max="5913" width="27" style="53" customWidth="1"/>
    <col min="5914" max="5914" width="25" style="53" customWidth="1"/>
    <col min="5915" max="6148" width="8.85546875" style="53"/>
    <col min="6149" max="6149" width="8.5703125" style="53" customWidth="1"/>
    <col min="6150" max="6150" width="43.28515625" style="53" customWidth="1"/>
    <col min="6151" max="6151" width="37.140625" style="53" bestFit="1" customWidth="1"/>
    <col min="6152" max="6152" width="12.85546875" style="53" customWidth="1"/>
    <col min="6153" max="6153" width="33.7109375" style="53" customWidth="1"/>
    <col min="6154" max="6154" width="19.7109375" style="53" customWidth="1"/>
    <col min="6155" max="6155" width="16.140625" style="53" customWidth="1"/>
    <col min="6156" max="6156" width="14.42578125" style="53" customWidth="1"/>
    <col min="6157" max="6157" width="18.28515625" style="53" customWidth="1"/>
    <col min="6158" max="6158" width="14.140625" style="53" customWidth="1"/>
    <col min="6159" max="6159" width="11.5703125" style="53" customWidth="1"/>
    <col min="6160" max="6160" width="22.85546875" style="53" customWidth="1"/>
    <col min="6161" max="6161" width="24.42578125" style="53" customWidth="1"/>
    <col min="6162" max="6162" width="24.7109375" style="53" customWidth="1"/>
    <col min="6163" max="6163" width="25" style="53" customWidth="1"/>
    <col min="6164" max="6164" width="27.5703125" style="53" customWidth="1"/>
    <col min="6165" max="6165" width="23.42578125" style="53" customWidth="1"/>
    <col min="6166" max="6166" width="26.140625" style="53" customWidth="1"/>
    <col min="6167" max="6167" width="32.85546875" style="53" customWidth="1"/>
    <col min="6168" max="6168" width="26.140625" style="53" customWidth="1"/>
    <col min="6169" max="6169" width="27" style="53" customWidth="1"/>
    <col min="6170" max="6170" width="25" style="53" customWidth="1"/>
    <col min="6171" max="6404" width="8.85546875" style="53"/>
    <col min="6405" max="6405" width="8.5703125" style="53" customWidth="1"/>
    <col min="6406" max="6406" width="43.28515625" style="53" customWidth="1"/>
    <col min="6407" max="6407" width="37.140625" style="53" bestFit="1" customWidth="1"/>
    <col min="6408" max="6408" width="12.85546875" style="53" customWidth="1"/>
    <col min="6409" max="6409" width="33.7109375" style="53" customWidth="1"/>
    <col min="6410" max="6410" width="19.7109375" style="53" customWidth="1"/>
    <col min="6411" max="6411" width="16.140625" style="53" customWidth="1"/>
    <col min="6412" max="6412" width="14.42578125" style="53" customWidth="1"/>
    <col min="6413" max="6413" width="18.28515625" style="53" customWidth="1"/>
    <col min="6414" max="6414" width="14.140625" style="53" customWidth="1"/>
    <col min="6415" max="6415" width="11.5703125" style="53" customWidth="1"/>
    <col min="6416" max="6416" width="22.85546875" style="53" customWidth="1"/>
    <col min="6417" max="6417" width="24.42578125" style="53" customWidth="1"/>
    <col min="6418" max="6418" width="24.7109375" style="53" customWidth="1"/>
    <col min="6419" max="6419" width="25" style="53" customWidth="1"/>
    <col min="6420" max="6420" width="27.5703125" style="53" customWidth="1"/>
    <col min="6421" max="6421" width="23.42578125" style="53" customWidth="1"/>
    <col min="6422" max="6422" width="26.140625" style="53" customWidth="1"/>
    <col min="6423" max="6423" width="32.85546875" style="53" customWidth="1"/>
    <col min="6424" max="6424" width="26.140625" style="53" customWidth="1"/>
    <col min="6425" max="6425" width="27" style="53" customWidth="1"/>
    <col min="6426" max="6426" width="25" style="53" customWidth="1"/>
    <col min="6427" max="6660" width="8.85546875" style="53"/>
    <col min="6661" max="6661" width="8.5703125" style="53" customWidth="1"/>
    <col min="6662" max="6662" width="43.28515625" style="53" customWidth="1"/>
    <col min="6663" max="6663" width="37.140625" style="53" bestFit="1" customWidth="1"/>
    <col min="6664" max="6664" width="12.85546875" style="53" customWidth="1"/>
    <col min="6665" max="6665" width="33.7109375" style="53" customWidth="1"/>
    <col min="6666" max="6666" width="19.7109375" style="53" customWidth="1"/>
    <col min="6667" max="6667" width="16.140625" style="53" customWidth="1"/>
    <col min="6668" max="6668" width="14.42578125" style="53" customWidth="1"/>
    <col min="6669" max="6669" width="18.28515625" style="53" customWidth="1"/>
    <col min="6670" max="6670" width="14.140625" style="53" customWidth="1"/>
    <col min="6671" max="6671" width="11.5703125" style="53" customWidth="1"/>
    <col min="6672" max="6672" width="22.85546875" style="53" customWidth="1"/>
    <col min="6673" max="6673" width="24.42578125" style="53" customWidth="1"/>
    <col min="6674" max="6674" width="24.7109375" style="53" customWidth="1"/>
    <col min="6675" max="6675" width="25" style="53" customWidth="1"/>
    <col min="6676" max="6676" width="27.5703125" style="53" customWidth="1"/>
    <col min="6677" max="6677" width="23.42578125" style="53" customWidth="1"/>
    <col min="6678" max="6678" width="26.140625" style="53" customWidth="1"/>
    <col min="6679" max="6679" width="32.85546875" style="53" customWidth="1"/>
    <col min="6680" max="6680" width="26.140625" style="53" customWidth="1"/>
    <col min="6681" max="6681" width="27" style="53" customWidth="1"/>
    <col min="6682" max="6682" width="25" style="53" customWidth="1"/>
    <col min="6683" max="6916" width="8.85546875" style="53"/>
    <col min="6917" max="6917" width="8.5703125" style="53" customWidth="1"/>
    <col min="6918" max="6918" width="43.28515625" style="53" customWidth="1"/>
    <col min="6919" max="6919" width="37.140625" style="53" bestFit="1" customWidth="1"/>
    <col min="6920" max="6920" width="12.85546875" style="53" customWidth="1"/>
    <col min="6921" max="6921" width="33.7109375" style="53" customWidth="1"/>
    <col min="6922" max="6922" width="19.7109375" style="53" customWidth="1"/>
    <col min="6923" max="6923" width="16.140625" style="53" customWidth="1"/>
    <col min="6924" max="6924" width="14.42578125" style="53" customWidth="1"/>
    <col min="6925" max="6925" width="18.28515625" style="53" customWidth="1"/>
    <col min="6926" max="6926" width="14.140625" style="53" customWidth="1"/>
    <col min="6927" max="6927" width="11.5703125" style="53" customWidth="1"/>
    <col min="6928" max="6928" width="22.85546875" style="53" customWidth="1"/>
    <col min="6929" max="6929" width="24.42578125" style="53" customWidth="1"/>
    <col min="6930" max="6930" width="24.7109375" style="53" customWidth="1"/>
    <col min="6931" max="6931" width="25" style="53" customWidth="1"/>
    <col min="6932" max="6932" width="27.5703125" style="53" customWidth="1"/>
    <col min="6933" max="6933" width="23.42578125" style="53" customWidth="1"/>
    <col min="6934" max="6934" width="26.140625" style="53" customWidth="1"/>
    <col min="6935" max="6935" width="32.85546875" style="53" customWidth="1"/>
    <col min="6936" max="6936" width="26.140625" style="53" customWidth="1"/>
    <col min="6937" max="6937" width="27" style="53" customWidth="1"/>
    <col min="6938" max="6938" width="25" style="53" customWidth="1"/>
    <col min="6939" max="7172" width="8.85546875" style="53"/>
    <col min="7173" max="7173" width="8.5703125" style="53" customWidth="1"/>
    <col min="7174" max="7174" width="43.28515625" style="53" customWidth="1"/>
    <col min="7175" max="7175" width="37.140625" style="53" bestFit="1" customWidth="1"/>
    <col min="7176" max="7176" width="12.85546875" style="53" customWidth="1"/>
    <col min="7177" max="7177" width="33.7109375" style="53" customWidth="1"/>
    <col min="7178" max="7178" width="19.7109375" style="53" customWidth="1"/>
    <col min="7179" max="7179" width="16.140625" style="53" customWidth="1"/>
    <col min="7180" max="7180" width="14.42578125" style="53" customWidth="1"/>
    <col min="7181" max="7181" width="18.28515625" style="53" customWidth="1"/>
    <col min="7182" max="7182" width="14.140625" style="53" customWidth="1"/>
    <col min="7183" max="7183" width="11.5703125" style="53" customWidth="1"/>
    <col min="7184" max="7184" width="22.85546875" style="53" customWidth="1"/>
    <col min="7185" max="7185" width="24.42578125" style="53" customWidth="1"/>
    <col min="7186" max="7186" width="24.7109375" style="53" customWidth="1"/>
    <col min="7187" max="7187" width="25" style="53" customWidth="1"/>
    <col min="7188" max="7188" width="27.5703125" style="53" customWidth="1"/>
    <col min="7189" max="7189" width="23.42578125" style="53" customWidth="1"/>
    <col min="7190" max="7190" width="26.140625" style="53" customWidth="1"/>
    <col min="7191" max="7191" width="32.85546875" style="53" customWidth="1"/>
    <col min="7192" max="7192" width="26.140625" style="53" customWidth="1"/>
    <col min="7193" max="7193" width="27" style="53" customWidth="1"/>
    <col min="7194" max="7194" width="25" style="53" customWidth="1"/>
    <col min="7195" max="7428" width="8.85546875" style="53"/>
    <col min="7429" max="7429" width="8.5703125" style="53" customWidth="1"/>
    <col min="7430" max="7430" width="43.28515625" style="53" customWidth="1"/>
    <col min="7431" max="7431" width="37.140625" style="53" bestFit="1" customWidth="1"/>
    <col min="7432" max="7432" width="12.85546875" style="53" customWidth="1"/>
    <col min="7433" max="7433" width="33.7109375" style="53" customWidth="1"/>
    <col min="7434" max="7434" width="19.7109375" style="53" customWidth="1"/>
    <col min="7435" max="7435" width="16.140625" style="53" customWidth="1"/>
    <col min="7436" max="7436" width="14.42578125" style="53" customWidth="1"/>
    <col min="7437" max="7437" width="18.28515625" style="53" customWidth="1"/>
    <col min="7438" max="7438" width="14.140625" style="53" customWidth="1"/>
    <col min="7439" max="7439" width="11.5703125" style="53" customWidth="1"/>
    <col min="7440" max="7440" width="22.85546875" style="53" customWidth="1"/>
    <col min="7441" max="7441" width="24.42578125" style="53" customWidth="1"/>
    <col min="7442" max="7442" width="24.7109375" style="53" customWidth="1"/>
    <col min="7443" max="7443" width="25" style="53" customWidth="1"/>
    <col min="7444" max="7444" width="27.5703125" style="53" customWidth="1"/>
    <col min="7445" max="7445" width="23.42578125" style="53" customWidth="1"/>
    <col min="7446" max="7446" width="26.140625" style="53" customWidth="1"/>
    <col min="7447" max="7447" width="32.85546875" style="53" customWidth="1"/>
    <col min="7448" max="7448" width="26.140625" style="53" customWidth="1"/>
    <col min="7449" max="7449" width="27" style="53" customWidth="1"/>
    <col min="7450" max="7450" width="25" style="53" customWidth="1"/>
    <col min="7451" max="7684" width="8.85546875" style="53"/>
    <col min="7685" max="7685" width="8.5703125" style="53" customWidth="1"/>
    <col min="7686" max="7686" width="43.28515625" style="53" customWidth="1"/>
    <col min="7687" max="7687" width="37.140625" style="53" bestFit="1" customWidth="1"/>
    <col min="7688" max="7688" width="12.85546875" style="53" customWidth="1"/>
    <col min="7689" max="7689" width="33.7109375" style="53" customWidth="1"/>
    <col min="7690" max="7690" width="19.7109375" style="53" customWidth="1"/>
    <col min="7691" max="7691" width="16.140625" style="53" customWidth="1"/>
    <col min="7692" max="7692" width="14.42578125" style="53" customWidth="1"/>
    <col min="7693" max="7693" width="18.28515625" style="53" customWidth="1"/>
    <col min="7694" max="7694" width="14.140625" style="53" customWidth="1"/>
    <col min="7695" max="7695" width="11.5703125" style="53" customWidth="1"/>
    <col min="7696" max="7696" width="22.85546875" style="53" customWidth="1"/>
    <col min="7697" max="7697" width="24.42578125" style="53" customWidth="1"/>
    <col min="7698" max="7698" width="24.7109375" style="53" customWidth="1"/>
    <col min="7699" max="7699" width="25" style="53" customWidth="1"/>
    <col min="7700" max="7700" width="27.5703125" style="53" customWidth="1"/>
    <col min="7701" max="7701" width="23.42578125" style="53" customWidth="1"/>
    <col min="7702" max="7702" width="26.140625" style="53" customWidth="1"/>
    <col min="7703" max="7703" width="32.85546875" style="53" customWidth="1"/>
    <col min="7704" max="7704" width="26.140625" style="53" customWidth="1"/>
    <col min="7705" max="7705" width="27" style="53" customWidth="1"/>
    <col min="7706" max="7706" width="25" style="53" customWidth="1"/>
    <col min="7707" max="7940" width="8.85546875" style="53"/>
    <col min="7941" max="7941" width="8.5703125" style="53" customWidth="1"/>
    <col min="7942" max="7942" width="43.28515625" style="53" customWidth="1"/>
    <col min="7943" max="7943" width="37.140625" style="53" bestFit="1" customWidth="1"/>
    <col min="7944" max="7944" width="12.85546875" style="53" customWidth="1"/>
    <col min="7945" max="7945" width="33.7109375" style="53" customWidth="1"/>
    <col min="7946" max="7946" width="19.7109375" style="53" customWidth="1"/>
    <col min="7947" max="7947" width="16.140625" style="53" customWidth="1"/>
    <col min="7948" max="7948" width="14.42578125" style="53" customWidth="1"/>
    <col min="7949" max="7949" width="18.28515625" style="53" customWidth="1"/>
    <col min="7950" max="7950" width="14.140625" style="53" customWidth="1"/>
    <col min="7951" max="7951" width="11.5703125" style="53" customWidth="1"/>
    <col min="7952" max="7952" width="22.85546875" style="53" customWidth="1"/>
    <col min="7953" max="7953" width="24.42578125" style="53" customWidth="1"/>
    <col min="7954" max="7954" width="24.7109375" style="53" customWidth="1"/>
    <col min="7955" max="7955" width="25" style="53" customWidth="1"/>
    <col min="7956" max="7956" width="27.5703125" style="53" customWidth="1"/>
    <col min="7957" max="7957" width="23.42578125" style="53" customWidth="1"/>
    <col min="7958" max="7958" width="26.140625" style="53" customWidth="1"/>
    <col min="7959" max="7959" width="32.85546875" style="53" customWidth="1"/>
    <col min="7960" max="7960" width="26.140625" style="53" customWidth="1"/>
    <col min="7961" max="7961" width="27" style="53" customWidth="1"/>
    <col min="7962" max="7962" width="25" style="53" customWidth="1"/>
    <col min="7963" max="8196" width="8.85546875" style="53"/>
    <col min="8197" max="8197" width="8.5703125" style="53" customWidth="1"/>
    <col min="8198" max="8198" width="43.28515625" style="53" customWidth="1"/>
    <col min="8199" max="8199" width="37.140625" style="53" bestFit="1" customWidth="1"/>
    <col min="8200" max="8200" width="12.85546875" style="53" customWidth="1"/>
    <col min="8201" max="8201" width="33.7109375" style="53" customWidth="1"/>
    <col min="8202" max="8202" width="19.7109375" style="53" customWidth="1"/>
    <col min="8203" max="8203" width="16.140625" style="53" customWidth="1"/>
    <col min="8204" max="8204" width="14.42578125" style="53" customWidth="1"/>
    <col min="8205" max="8205" width="18.28515625" style="53" customWidth="1"/>
    <col min="8206" max="8206" width="14.140625" style="53" customWidth="1"/>
    <col min="8207" max="8207" width="11.5703125" style="53" customWidth="1"/>
    <col min="8208" max="8208" width="22.85546875" style="53" customWidth="1"/>
    <col min="8209" max="8209" width="24.42578125" style="53" customWidth="1"/>
    <col min="8210" max="8210" width="24.7109375" style="53" customWidth="1"/>
    <col min="8211" max="8211" width="25" style="53" customWidth="1"/>
    <col min="8212" max="8212" width="27.5703125" style="53" customWidth="1"/>
    <col min="8213" max="8213" width="23.42578125" style="53" customWidth="1"/>
    <col min="8214" max="8214" width="26.140625" style="53" customWidth="1"/>
    <col min="8215" max="8215" width="32.85546875" style="53" customWidth="1"/>
    <col min="8216" max="8216" width="26.140625" style="53" customWidth="1"/>
    <col min="8217" max="8217" width="27" style="53" customWidth="1"/>
    <col min="8218" max="8218" width="25" style="53" customWidth="1"/>
    <col min="8219" max="8452" width="8.85546875" style="53"/>
    <col min="8453" max="8453" width="8.5703125" style="53" customWidth="1"/>
    <col min="8454" max="8454" width="43.28515625" style="53" customWidth="1"/>
    <col min="8455" max="8455" width="37.140625" style="53" bestFit="1" customWidth="1"/>
    <col min="8456" max="8456" width="12.85546875" style="53" customWidth="1"/>
    <col min="8457" max="8457" width="33.7109375" style="53" customWidth="1"/>
    <col min="8458" max="8458" width="19.7109375" style="53" customWidth="1"/>
    <col min="8459" max="8459" width="16.140625" style="53" customWidth="1"/>
    <col min="8460" max="8460" width="14.42578125" style="53" customWidth="1"/>
    <col min="8461" max="8461" width="18.28515625" style="53" customWidth="1"/>
    <col min="8462" max="8462" width="14.140625" style="53" customWidth="1"/>
    <col min="8463" max="8463" width="11.5703125" style="53" customWidth="1"/>
    <col min="8464" max="8464" width="22.85546875" style="53" customWidth="1"/>
    <col min="8465" max="8465" width="24.42578125" style="53" customWidth="1"/>
    <col min="8466" max="8466" width="24.7109375" style="53" customWidth="1"/>
    <col min="8467" max="8467" width="25" style="53" customWidth="1"/>
    <col min="8468" max="8468" width="27.5703125" style="53" customWidth="1"/>
    <col min="8469" max="8469" width="23.42578125" style="53" customWidth="1"/>
    <col min="8470" max="8470" width="26.140625" style="53" customWidth="1"/>
    <col min="8471" max="8471" width="32.85546875" style="53" customWidth="1"/>
    <col min="8472" max="8472" width="26.140625" style="53" customWidth="1"/>
    <col min="8473" max="8473" width="27" style="53" customWidth="1"/>
    <col min="8474" max="8474" width="25" style="53" customWidth="1"/>
    <col min="8475" max="8708" width="8.85546875" style="53"/>
    <col min="8709" max="8709" width="8.5703125" style="53" customWidth="1"/>
    <col min="8710" max="8710" width="43.28515625" style="53" customWidth="1"/>
    <col min="8711" max="8711" width="37.140625" style="53" bestFit="1" customWidth="1"/>
    <col min="8712" max="8712" width="12.85546875" style="53" customWidth="1"/>
    <col min="8713" max="8713" width="33.7109375" style="53" customWidth="1"/>
    <col min="8714" max="8714" width="19.7109375" style="53" customWidth="1"/>
    <col min="8715" max="8715" width="16.140625" style="53" customWidth="1"/>
    <col min="8716" max="8716" width="14.42578125" style="53" customWidth="1"/>
    <col min="8717" max="8717" width="18.28515625" style="53" customWidth="1"/>
    <col min="8718" max="8718" width="14.140625" style="53" customWidth="1"/>
    <col min="8719" max="8719" width="11.5703125" style="53" customWidth="1"/>
    <col min="8720" max="8720" width="22.85546875" style="53" customWidth="1"/>
    <col min="8721" max="8721" width="24.42578125" style="53" customWidth="1"/>
    <col min="8722" max="8722" width="24.7109375" style="53" customWidth="1"/>
    <col min="8723" max="8723" width="25" style="53" customWidth="1"/>
    <col min="8724" max="8724" width="27.5703125" style="53" customWidth="1"/>
    <col min="8725" max="8725" width="23.42578125" style="53" customWidth="1"/>
    <col min="8726" max="8726" width="26.140625" style="53" customWidth="1"/>
    <col min="8727" max="8727" width="32.85546875" style="53" customWidth="1"/>
    <col min="8728" max="8728" width="26.140625" style="53" customWidth="1"/>
    <col min="8729" max="8729" width="27" style="53" customWidth="1"/>
    <col min="8730" max="8730" width="25" style="53" customWidth="1"/>
    <col min="8731" max="8964" width="8.85546875" style="53"/>
    <col min="8965" max="8965" width="8.5703125" style="53" customWidth="1"/>
    <col min="8966" max="8966" width="43.28515625" style="53" customWidth="1"/>
    <col min="8967" max="8967" width="37.140625" style="53" bestFit="1" customWidth="1"/>
    <col min="8968" max="8968" width="12.85546875" style="53" customWidth="1"/>
    <col min="8969" max="8969" width="33.7109375" style="53" customWidth="1"/>
    <col min="8970" max="8970" width="19.7109375" style="53" customWidth="1"/>
    <col min="8971" max="8971" width="16.140625" style="53" customWidth="1"/>
    <col min="8972" max="8972" width="14.42578125" style="53" customWidth="1"/>
    <col min="8973" max="8973" width="18.28515625" style="53" customWidth="1"/>
    <col min="8974" max="8974" width="14.140625" style="53" customWidth="1"/>
    <col min="8975" max="8975" width="11.5703125" style="53" customWidth="1"/>
    <col min="8976" max="8976" width="22.85546875" style="53" customWidth="1"/>
    <col min="8977" max="8977" width="24.42578125" style="53" customWidth="1"/>
    <col min="8978" max="8978" width="24.7109375" style="53" customWidth="1"/>
    <col min="8979" max="8979" width="25" style="53" customWidth="1"/>
    <col min="8980" max="8980" width="27.5703125" style="53" customWidth="1"/>
    <col min="8981" max="8981" width="23.42578125" style="53" customWidth="1"/>
    <col min="8982" max="8982" width="26.140625" style="53" customWidth="1"/>
    <col min="8983" max="8983" width="32.85546875" style="53" customWidth="1"/>
    <col min="8984" max="8984" width="26.140625" style="53" customWidth="1"/>
    <col min="8985" max="8985" width="27" style="53" customWidth="1"/>
    <col min="8986" max="8986" width="25" style="53" customWidth="1"/>
    <col min="8987" max="9220" width="8.85546875" style="53"/>
    <col min="9221" max="9221" width="8.5703125" style="53" customWidth="1"/>
    <col min="9222" max="9222" width="43.28515625" style="53" customWidth="1"/>
    <col min="9223" max="9223" width="37.140625" style="53" bestFit="1" customWidth="1"/>
    <col min="9224" max="9224" width="12.85546875" style="53" customWidth="1"/>
    <col min="9225" max="9225" width="33.7109375" style="53" customWidth="1"/>
    <col min="9226" max="9226" width="19.7109375" style="53" customWidth="1"/>
    <col min="9227" max="9227" width="16.140625" style="53" customWidth="1"/>
    <col min="9228" max="9228" width="14.42578125" style="53" customWidth="1"/>
    <col min="9229" max="9229" width="18.28515625" style="53" customWidth="1"/>
    <col min="9230" max="9230" width="14.140625" style="53" customWidth="1"/>
    <col min="9231" max="9231" width="11.5703125" style="53" customWidth="1"/>
    <col min="9232" max="9232" width="22.85546875" style="53" customWidth="1"/>
    <col min="9233" max="9233" width="24.42578125" style="53" customWidth="1"/>
    <col min="9234" max="9234" width="24.7109375" style="53" customWidth="1"/>
    <col min="9235" max="9235" width="25" style="53" customWidth="1"/>
    <col min="9236" max="9236" width="27.5703125" style="53" customWidth="1"/>
    <col min="9237" max="9237" width="23.42578125" style="53" customWidth="1"/>
    <col min="9238" max="9238" width="26.140625" style="53" customWidth="1"/>
    <col min="9239" max="9239" width="32.85546875" style="53" customWidth="1"/>
    <col min="9240" max="9240" width="26.140625" style="53" customWidth="1"/>
    <col min="9241" max="9241" width="27" style="53" customWidth="1"/>
    <col min="9242" max="9242" width="25" style="53" customWidth="1"/>
    <col min="9243" max="9476" width="8.85546875" style="53"/>
    <col min="9477" max="9477" width="8.5703125" style="53" customWidth="1"/>
    <col min="9478" max="9478" width="43.28515625" style="53" customWidth="1"/>
    <col min="9479" max="9479" width="37.140625" style="53" bestFit="1" customWidth="1"/>
    <col min="9480" max="9480" width="12.85546875" style="53" customWidth="1"/>
    <col min="9481" max="9481" width="33.7109375" style="53" customWidth="1"/>
    <col min="9482" max="9482" width="19.7109375" style="53" customWidth="1"/>
    <col min="9483" max="9483" width="16.140625" style="53" customWidth="1"/>
    <col min="9484" max="9484" width="14.42578125" style="53" customWidth="1"/>
    <col min="9485" max="9485" width="18.28515625" style="53" customWidth="1"/>
    <col min="9486" max="9486" width="14.140625" style="53" customWidth="1"/>
    <col min="9487" max="9487" width="11.5703125" style="53" customWidth="1"/>
    <col min="9488" max="9488" width="22.85546875" style="53" customWidth="1"/>
    <col min="9489" max="9489" width="24.42578125" style="53" customWidth="1"/>
    <col min="9490" max="9490" width="24.7109375" style="53" customWidth="1"/>
    <col min="9491" max="9491" width="25" style="53" customWidth="1"/>
    <col min="9492" max="9492" width="27.5703125" style="53" customWidth="1"/>
    <col min="9493" max="9493" width="23.42578125" style="53" customWidth="1"/>
    <col min="9494" max="9494" width="26.140625" style="53" customWidth="1"/>
    <col min="9495" max="9495" width="32.85546875" style="53" customWidth="1"/>
    <col min="9496" max="9496" width="26.140625" style="53" customWidth="1"/>
    <col min="9497" max="9497" width="27" style="53" customWidth="1"/>
    <col min="9498" max="9498" width="25" style="53" customWidth="1"/>
    <col min="9499" max="9732" width="8.85546875" style="53"/>
    <col min="9733" max="9733" width="8.5703125" style="53" customWidth="1"/>
    <col min="9734" max="9734" width="43.28515625" style="53" customWidth="1"/>
    <col min="9735" max="9735" width="37.140625" style="53" bestFit="1" customWidth="1"/>
    <col min="9736" max="9736" width="12.85546875" style="53" customWidth="1"/>
    <col min="9737" max="9737" width="33.7109375" style="53" customWidth="1"/>
    <col min="9738" max="9738" width="19.7109375" style="53" customWidth="1"/>
    <col min="9739" max="9739" width="16.140625" style="53" customWidth="1"/>
    <col min="9740" max="9740" width="14.42578125" style="53" customWidth="1"/>
    <col min="9741" max="9741" width="18.28515625" style="53" customWidth="1"/>
    <col min="9742" max="9742" width="14.140625" style="53" customWidth="1"/>
    <col min="9743" max="9743" width="11.5703125" style="53" customWidth="1"/>
    <col min="9744" max="9744" width="22.85546875" style="53" customWidth="1"/>
    <col min="9745" max="9745" width="24.42578125" style="53" customWidth="1"/>
    <col min="9746" max="9746" width="24.7109375" style="53" customWidth="1"/>
    <col min="9747" max="9747" width="25" style="53" customWidth="1"/>
    <col min="9748" max="9748" width="27.5703125" style="53" customWidth="1"/>
    <col min="9749" max="9749" width="23.42578125" style="53" customWidth="1"/>
    <col min="9750" max="9750" width="26.140625" style="53" customWidth="1"/>
    <col min="9751" max="9751" width="32.85546875" style="53" customWidth="1"/>
    <col min="9752" max="9752" width="26.140625" style="53" customWidth="1"/>
    <col min="9753" max="9753" width="27" style="53" customWidth="1"/>
    <col min="9754" max="9754" width="25" style="53" customWidth="1"/>
    <col min="9755" max="9988" width="8.85546875" style="53"/>
    <col min="9989" max="9989" width="8.5703125" style="53" customWidth="1"/>
    <col min="9990" max="9990" width="43.28515625" style="53" customWidth="1"/>
    <col min="9991" max="9991" width="37.140625" style="53" bestFit="1" customWidth="1"/>
    <col min="9992" max="9992" width="12.85546875" style="53" customWidth="1"/>
    <col min="9993" max="9993" width="33.7109375" style="53" customWidth="1"/>
    <col min="9994" max="9994" width="19.7109375" style="53" customWidth="1"/>
    <col min="9995" max="9995" width="16.140625" style="53" customWidth="1"/>
    <col min="9996" max="9996" width="14.42578125" style="53" customWidth="1"/>
    <col min="9997" max="9997" width="18.28515625" style="53" customWidth="1"/>
    <col min="9998" max="9998" width="14.140625" style="53" customWidth="1"/>
    <col min="9999" max="9999" width="11.5703125" style="53" customWidth="1"/>
    <col min="10000" max="10000" width="22.85546875" style="53" customWidth="1"/>
    <col min="10001" max="10001" width="24.42578125" style="53" customWidth="1"/>
    <col min="10002" max="10002" width="24.7109375" style="53" customWidth="1"/>
    <col min="10003" max="10003" width="25" style="53" customWidth="1"/>
    <col min="10004" max="10004" width="27.5703125" style="53" customWidth="1"/>
    <col min="10005" max="10005" width="23.42578125" style="53" customWidth="1"/>
    <col min="10006" max="10006" width="26.140625" style="53" customWidth="1"/>
    <col min="10007" max="10007" width="32.85546875" style="53" customWidth="1"/>
    <col min="10008" max="10008" width="26.140625" style="53" customWidth="1"/>
    <col min="10009" max="10009" width="27" style="53" customWidth="1"/>
    <col min="10010" max="10010" width="25" style="53" customWidth="1"/>
    <col min="10011" max="10244" width="8.85546875" style="53"/>
    <col min="10245" max="10245" width="8.5703125" style="53" customWidth="1"/>
    <col min="10246" max="10246" width="43.28515625" style="53" customWidth="1"/>
    <col min="10247" max="10247" width="37.140625" style="53" bestFit="1" customWidth="1"/>
    <col min="10248" max="10248" width="12.85546875" style="53" customWidth="1"/>
    <col min="10249" max="10249" width="33.7109375" style="53" customWidth="1"/>
    <col min="10250" max="10250" width="19.7109375" style="53" customWidth="1"/>
    <col min="10251" max="10251" width="16.140625" style="53" customWidth="1"/>
    <col min="10252" max="10252" width="14.42578125" style="53" customWidth="1"/>
    <col min="10253" max="10253" width="18.28515625" style="53" customWidth="1"/>
    <col min="10254" max="10254" width="14.140625" style="53" customWidth="1"/>
    <col min="10255" max="10255" width="11.5703125" style="53" customWidth="1"/>
    <col min="10256" max="10256" width="22.85546875" style="53" customWidth="1"/>
    <col min="10257" max="10257" width="24.42578125" style="53" customWidth="1"/>
    <col min="10258" max="10258" width="24.7109375" style="53" customWidth="1"/>
    <col min="10259" max="10259" width="25" style="53" customWidth="1"/>
    <col min="10260" max="10260" width="27.5703125" style="53" customWidth="1"/>
    <col min="10261" max="10261" width="23.42578125" style="53" customWidth="1"/>
    <col min="10262" max="10262" width="26.140625" style="53" customWidth="1"/>
    <col min="10263" max="10263" width="32.85546875" style="53" customWidth="1"/>
    <col min="10264" max="10264" width="26.140625" style="53" customWidth="1"/>
    <col min="10265" max="10265" width="27" style="53" customWidth="1"/>
    <col min="10266" max="10266" width="25" style="53" customWidth="1"/>
    <col min="10267" max="10500" width="8.85546875" style="53"/>
    <col min="10501" max="10501" width="8.5703125" style="53" customWidth="1"/>
    <col min="10502" max="10502" width="43.28515625" style="53" customWidth="1"/>
    <col min="10503" max="10503" width="37.140625" style="53" bestFit="1" customWidth="1"/>
    <col min="10504" max="10504" width="12.85546875" style="53" customWidth="1"/>
    <col min="10505" max="10505" width="33.7109375" style="53" customWidth="1"/>
    <col min="10506" max="10506" width="19.7109375" style="53" customWidth="1"/>
    <col min="10507" max="10507" width="16.140625" style="53" customWidth="1"/>
    <col min="10508" max="10508" width="14.42578125" style="53" customWidth="1"/>
    <col min="10509" max="10509" width="18.28515625" style="53" customWidth="1"/>
    <col min="10510" max="10510" width="14.140625" style="53" customWidth="1"/>
    <col min="10511" max="10511" width="11.5703125" style="53" customWidth="1"/>
    <col min="10512" max="10512" width="22.85546875" style="53" customWidth="1"/>
    <col min="10513" max="10513" width="24.42578125" style="53" customWidth="1"/>
    <col min="10514" max="10514" width="24.7109375" style="53" customWidth="1"/>
    <col min="10515" max="10515" width="25" style="53" customWidth="1"/>
    <col min="10516" max="10516" width="27.5703125" style="53" customWidth="1"/>
    <col min="10517" max="10517" width="23.42578125" style="53" customWidth="1"/>
    <col min="10518" max="10518" width="26.140625" style="53" customWidth="1"/>
    <col min="10519" max="10519" width="32.85546875" style="53" customWidth="1"/>
    <col min="10520" max="10520" width="26.140625" style="53" customWidth="1"/>
    <col min="10521" max="10521" width="27" style="53" customWidth="1"/>
    <col min="10522" max="10522" width="25" style="53" customWidth="1"/>
    <col min="10523" max="10756" width="8.85546875" style="53"/>
    <col min="10757" max="10757" width="8.5703125" style="53" customWidth="1"/>
    <col min="10758" max="10758" width="43.28515625" style="53" customWidth="1"/>
    <col min="10759" max="10759" width="37.140625" style="53" bestFit="1" customWidth="1"/>
    <col min="10760" max="10760" width="12.85546875" style="53" customWidth="1"/>
    <col min="10761" max="10761" width="33.7109375" style="53" customWidth="1"/>
    <col min="10762" max="10762" width="19.7109375" style="53" customWidth="1"/>
    <col min="10763" max="10763" width="16.140625" style="53" customWidth="1"/>
    <col min="10764" max="10764" width="14.42578125" style="53" customWidth="1"/>
    <col min="10765" max="10765" width="18.28515625" style="53" customWidth="1"/>
    <col min="10766" max="10766" width="14.140625" style="53" customWidth="1"/>
    <col min="10767" max="10767" width="11.5703125" style="53" customWidth="1"/>
    <col min="10768" max="10768" width="22.85546875" style="53" customWidth="1"/>
    <col min="10769" max="10769" width="24.42578125" style="53" customWidth="1"/>
    <col min="10770" max="10770" width="24.7109375" style="53" customWidth="1"/>
    <col min="10771" max="10771" width="25" style="53" customWidth="1"/>
    <col min="10772" max="10772" width="27.5703125" style="53" customWidth="1"/>
    <col min="10773" max="10773" width="23.42578125" style="53" customWidth="1"/>
    <col min="10774" max="10774" width="26.140625" style="53" customWidth="1"/>
    <col min="10775" max="10775" width="32.85546875" style="53" customWidth="1"/>
    <col min="10776" max="10776" width="26.140625" style="53" customWidth="1"/>
    <col min="10777" max="10777" width="27" style="53" customWidth="1"/>
    <col min="10778" max="10778" width="25" style="53" customWidth="1"/>
    <col min="10779" max="11012" width="8.85546875" style="53"/>
    <col min="11013" max="11013" width="8.5703125" style="53" customWidth="1"/>
    <col min="11014" max="11014" width="43.28515625" style="53" customWidth="1"/>
    <col min="11015" max="11015" width="37.140625" style="53" bestFit="1" customWidth="1"/>
    <col min="11016" max="11016" width="12.85546875" style="53" customWidth="1"/>
    <col min="11017" max="11017" width="33.7109375" style="53" customWidth="1"/>
    <col min="11018" max="11018" width="19.7109375" style="53" customWidth="1"/>
    <col min="11019" max="11019" width="16.140625" style="53" customWidth="1"/>
    <col min="11020" max="11020" width="14.42578125" style="53" customWidth="1"/>
    <col min="11021" max="11021" width="18.28515625" style="53" customWidth="1"/>
    <col min="11022" max="11022" width="14.140625" style="53" customWidth="1"/>
    <col min="11023" max="11023" width="11.5703125" style="53" customWidth="1"/>
    <col min="11024" max="11024" width="22.85546875" style="53" customWidth="1"/>
    <col min="11025" max="11025" width="24.42578125" style="53" customWidth="1"/>
    <col min="11026" max="11026" width="24.7109375" style="53" customWidth="1"/>
    <col min="11027" max="11027" width="25" style="53" customWidth="1"/>
    <col min="11028" max="11028" width="27.5703125" style="53" customWidth="1"/>
    <col min="11029" max="11029" width="23.42578125" style="53" customWidth="1"/>
    <col min="11030" max="11030" width="26.140625" style="53" customWidth="1"/>
    <col min="11031" max="11031" width="32.85546875" style="53" customWidth="1"/>
    <col min="11032" max="11032" width="26.140625" style="53" customWidth="1"/>
    <col min="11033" max="11033" width="27" style="53" customWidth="1"/>
    <col min="11034" max="11034" width="25" style="53" customWidth="1"/>
    <col min="11035" max="11268" width="8.85546875" style="53"/>
    <col min="11269" max="11269" width="8.5703125" style="53" customWidth="1"/>
    <col min="11270" max="11270" width="43.28515625" style="53" customWidth="1"/>
    <col min="11271" max="11271" width="37.140625" style="53" bestFit="1" customWidth="1"/>
    <col min="11272" max="11272" width="12.85546875" style="53" customWidth="1"/>
    <col min="11273" max="11273" width="33.7109375" style="53" customWidth="1"/>
    <col min="11274" max="11274" width="19.7109375" style="53" customWidth="1"/>
    <col min="11275" max="11275" width="16.140625" style="53" customWidth="1"/>
    <col min="11276" max="11276" width="14.42578125" style="53" customWidth="1"/>
    <col min="11277" max="11277" width="18.28515625" style="53" customWidth="1"/>
    <col min="11278" max="11278" width="14.140625" style="53" customWidth="1"/>
    <col min="11279" max="11279" width="11.5703125" style="53" customWidth="1"/>
    <col min="11280" max="11280" width="22.85546875" style="53" customWidth="1"/>
    <col min="11281" max="11281" width="24.42578125" style="53" customWidth="1"/>
    <col min="11282" max="11282" width="24.7109375" style="53" customWidth="1"/>
    <col min="11283" max="11283" width="25" style="53" customWidth="1"/>
    <col min="11284" max="11284" width="27.5703125" style="53" customWidth="1"/>
    <col min="11285" max="11285" width="23.42578125" style="53" customWidth="1"/>
    <col min="11286" max="11286" width="26.140625" style="53" customWidth="1"/>
    <col min="11287" max="11287" width="32.85546875" style="53" customWidth="1"/>
    <col min="11288" max="11288" width="26.140625" style="53" customWidth="1"/>
    <col min="11289" max="11289" width="27" style="53" customWidth="1"/>
    <col min="11290" max="11290" width="25" style="53" customWidth="1"/>
    <col min="11291" max="11524" width="8.85546875" style="53"/>
    <col min="11525" max="11525" width="8.5703125" style="53" customWidth="1"/>
    <col min="11526" max="11526" width="43.28515625" style="53" customWidth="1"/>
    <col min="11527" max="11527" width="37.140625" style="53" bestFit="1" customWidth="1"/>
    <col min="11528" max="11528" width="12.85546875" style="53" customWidth="1"/>
    <col min="11529" max="11529" width="33.7109375" style="53" customWidth="1"/>
    <col min="11530" max="11530" width="19.7109375" style="53" customWidth="1"/>
    <col min="11531" max="11531" width="16.140625" style="53" customWidth="1"/>
    <col min="11532" max="11532" width="14.42578125" style="53" customWidth="1"/>
    <col min="11533" max="11533" width="18.28515625" style="53" customWidth="1"/>
    <col min="11534" max="11534" width="14.140625" style="53" customWidth="1"/>
    <col min="11535" max="11535" width="11.5703125" style="53" customWidth="1"/>
    <col min="11536" max="11536" width="22.85546875" style="53" customWidth="1"/>
    <col min="11537" max="11537" width="24.42578125" style="53" customWidth="1"/>
    <col min="11538" max="11538" width="24.7109375" style="53" customWidth="1"/>
    <col min="11539" max="11539" width="25" style="53" customWidth="1"/>
    <col min="11540" max="11540" width="27.5703125" style="53" customWidth="1"/>
    <col min="11541" max="11541" width="23.42578125" style="53" customWidth="1"/>
    <col min="11542" max="11542" width="26.140625" style="53" customWidth="1"/>
    <col min="11543" max="11543" width="32.85546875" style="53" customWidth="1"/>
    <col min="11544" max="11544" width="26.140625" style="53" customWidth="1"/>
    <col min="11545" max="11545" width="27" style="53" customWidth="1"/>
    <col min="11546" max="11546" width="25" style="53" customWidth="1"/>
    <col min="11547" max="11780" width="8.85546875" style="53"/>
    <col min="11781" max="11781" width="8.5703125" style="53" customWidth="1"/>
    <col min="11782" max="11782" width="43.28515625" style="53" customWidth="1"/>
    <col min="11783" max="11783" width="37.140625" style="53" bestFit="1" customWidth="1"/>
    <col min="11784" max="11784" width="12.85546875" style="53" customWidth="1"/>
    <col min="11785" max="11785" width="33.7109375" style="53" customWidth="1"/>
    <col min="11786" max="11786" width="19.7109375" style="53" customWidth="1"/>
    <col min="11787" max="11787" width="16.140625" style="53" customWidth="1"/>
    <col min="11788" max="11788" width="14.42578125" style="53" customWidth="1"/>
    <col min="11789" max="11789" width="18.28515625" style="53" customWidth="1"/>
    <col min="11790" max="11790" width="14.140625" style="53" customWidth="1"/>
    <col min="11791" max="11791" width="11.5703125" style="53" customWidth="1"/>
    <col min="11792" max="11792" width="22.85546875" style="53" customWidth="1"/>
    <col min="11793" max="11793" width="24.42578125" style="53" customWidth="1"/>
    <col min="11794" max="11794" width="24.7109375" style="53" customWidth="1"/>
    <col min="11795" max="11795" width="25" style="53" customWidth="1"/>
    <col min="11796" max="11796" width="27.5703125" style="53" customWidth="1"/>
    <col min="11797" max="11797" width="23.42578125" style="53" customWidth="1"/>
    <col min="11798" max="11798" width="26.140625" style="53" customWidth="1"/>
    <col min="11799" max="11799" width="32.85546875" style="53" customWidth="1"/>
    <col min="11800" max="11800" width="26.140625" style="53" customWidth="1"/>
    <col min="11801" max="11801" width="27" style="53" customWidth="1"/>
    <col min="11802" max="11802" width="25" style="53" customWidth="1"/>
    <col min="11803" max="12036" width="8.85546875" style="53"/>
    <col min="12037" max="12037" width="8.5703125" style="53" customWidth="1"/>
    <col min="12038" max="12038" width="43.28515625" style="53" customWidth="1"/>
    <col min="12039" max="12039" width="37.140625" style="53" bestFit="1" customWidth="1"/>
    <col min="12040" max="12040" width="12.85546875" style="53" customWidth="1"/>
    <col min="12041" max="12041" width="33.7109375" style="53" customWidth="1"/>
    <col min="12042" max="12042" width="19.7109375" style="53" customWidth="1"/>
    <col min="12043" max="12043" width="16.140625" style="53" customWidth="1"/>
    <col min="12044" max="12044" width="14.42578125" style="53" customWidth="1"/>
    <col min="12045" max="12045" width="18.28515625" style="53" customWidth="1"/>
    <col min="12046" max="12046" width="14.140625" style="53" customWidth="1"/>
    <col min="12047" max="12047" width="11.5703125" style="53" customWidth="1"/>
    <col min="12048" max="12048" width="22.85546875" style="53" customWidth="1"/>
    <col min="12049" max="12049" width="24.42578125" style="53" customWidth="1"/>
    <col min="12050" max="12050" width="24.7109375" style="53" customWidth="1"/>
    <col min="12051" max="12051" width="25" style="53" customWidth="1"/>
    <col min="12052" max="12052" width="27.5703125" style="53" customWidth="1"/>
    <col min="12053" max="12053" width="23.42578125" style="53" customWidth="1"/>
    <col min="12054" max="12054" width="26.140625" style="53" customWidth="1"/>
    <col min="12055" max="12055" width="32.85546875" style="53" customWidth="1"/>
    <col min="12056" max="12056" width="26.140625" style="53" customWidth="1"/>
    <col min="12057" max="12057" width="27" style="53" customWidth="1"/>
    <col min="12058" max="12058" width="25" style="53" customWidth="1"/>
    <col min="12059" max="12292" width="8.85546875" style="53"/>
    <col min="12293" max="12293" width="8.5703125" style="53" customWidth="1"/>
    <col min="12294" max="12294" width="43.28515625" style="53" customWidth="1"/>
    <col min="12295" max="12295" width="37.140625" style="53" bestFit="1" customWidth="1"/>
    <col min="12296" max="12296" width="12.85546875" style="53" customWidth="1"/>
    <col min="12297" max="12297" width="33.7109375" style="53" customWidth="1"/>
    <col min="12298" max="12298" width="19.7109375" style="53" customWidth="1"/>
    <col min="12299" max="12299" width="16.140625" style="53" customWidth="1"/>
    <col min="12300" max="12300" width="14.42578125" style="53" customWidth="1"/>
    <col min="12301" max="12301" width="18.28515625" style="53" customWidth="1"/>
    <col min="12302" max="12302" width="14.140625" style="53" customWidth="1"/>
    <col min="12303" max="12303" width="11.5703125" style="53" customWidth="1"/>
    <col min="12304" max="12304" width="22.85546875" style="53" customWidth="1"/>
    <col min="12305" max="12305" width="24.42578125" style="53" customWidth="1"/>
    <col min="12306" max="12306" width="24.7109375" style="53" customWidth="1"/>
    <col min="12307" max="12307" width="25" style="53" customWidth="1"/>
    <col min="12308" max="12308" width="27.5703125" style="53" customWidth="1"/>
    <col min="12309" max="12309" width="23.42578125" style="53" customWidth="1"/>
    <col min="12310" max="12310" width="26.140625" style="53" customWidth="1"/>
    <col min="12311" max="12311" width="32.85546875" style="53" customWidth="1"/>
    <col min="12312" max="12312" width="26.140625" style="53" customWidth="1"/>
    <col min="12313" max="12313" width="27" style="53" customWidth="1"/>
    <col min="12314" max="12314" width="25" style="53" customWidth="1"/>
    <col min="12315" max="12548" width="8.85546875" style="53"/>
    <col min="12549" max="12549" width="8.5703125" style="53" customWidth="1"/>
    <col min="12550" max="12550" width="43.28515625" style="53" customWidth="1"/>
    <col min="12551" max="12551" width="37.140625" style="53" bestFit="1" customWidth="1"/>
    <col min="12552" max="12552" width="12.85546875" style="53" customWidth="1"/>
    <col min="12553" max="12553" width="33.7109375" style="53" customWidth="1"/>
    <col min="12554" max="12554" width="19.7109375" style="53" customWidth="1"/>
    <col min="12555" max="12555" width="16.140625" style="53" customWidth="1"/>
    <col min="12556" max="12556" width="14.42578125" style="53" customWidth="1"/>
    <col min="12557" max="12557" width="18.28515625" style="53" customWidth="1"/>
    <col min="12558" max="12558" width="14.140625" style="53" customWidth="1"/>
    <col min="12559" max="12559" width="11.5703125" style="53" customWidth="1"/>
    <col min="12560" max="12560" width="22.85546875" style="53" customWidth="1"/>
    <col min="12561" max="12561" width="24.42578125" style="53" customWidth="1"/>
    <col min="12562" max="12562" width="24.7109375" style="53" customWidth="1"/>
    <col min="12563" max="12563" width="25" style="53" customWidth="1"/>
    <col min="12564" max="12564" width="27.5703125" style="53" customWidth="1"/>
    <col min="12565" max="12565" width="23.42578125" style="53" customWidth="1"/>
    <col min="12566" max="12566" width="26.140625" style="53" customWidth="1"/>
    <col min="12567" max="12567" width="32.85546875" style="53" customWidth="1"/>
    <col min="12568" max="12568" width="26.140625" style="53" customWidth="1"/>
    <col min="12569" max="12569" width="27" style="53" customWidth="1"/>
    <col min="12570" max="12570" width="25" style="53" customWidth="1"/>
    <col min="12571" max="12804" width="8.85546875" style="53"/>
    <col min="12805" max="12805" width="8.5703125" style="53" customWidth="1"/>
    <col min="12806" max="12806" width="43.28515625" style="53" customWidth="1"/>
    <col min="12807" max="12807" width="37.140625" style="53" bestFit="1" customWidth="1"/>
    <col min="12808" max="12808" width="12.85546875" style="53" customWidth="1"/>
    <col min="12809" max="12809" width="33.7109375" style="53" customWidth="1"/>
    <col min="12810" max="12810" width="19.7109375" style="53" customWidth="1"/>
    <col min="12811" max="12811" width="16.140625" style="53" customWidth="1"/>
    <col min="12812" max="12812" width="14.42578125" style="53" customWidth="1"/>
    <col min="12813" max="12813" width="18.28515625" style="53" customWidth="1"/>
    <col min="12814" max="12814" width="14.140625" style="53" customWidth="1"/>
    <col min="12815" max="12815" width="11.5703125" style="53" customWidth="1"/>
    <col min="12816" max="12816" width="22.85546875" style="53" customWidth="1"/>
    <col min="12817" max="12817" width="24.42578125" style="53" customWidth="1"/>
    <col min="12818" max="12818" width="24.7109375" style="53" customWidth="1"/>
    <col min="12819" max="12819" width="25" style="53" customWidth="1"/>
    <col min="12820" max="12820" width="27.5703125" style="53" customWidth="1"/>
    <col min="12821" max="12821" width="23.42578125" style="53" customWidth="1"/>
    <col min="12822" max="12822" width="26.140625" style="53" customWidth="1"/>
    <col min="12823" max="12823" width="32.85546875" style="53" customWidth="1"/>
    <col min="12824" max="12824" width="26.140625" style="53" customWidth="1"/>
    <col min="12825" max="12825" width="27" style="53" customWidth="1"/>
    <col min="12826" max="12826" width="25" style="53" customWidth="1"/>
    <col min="12827" max="13060" width="8.85546875" style="53"/>
    <col min="13061" max="13061" width="8.5703125" style="53" customWidth="1"/>
    <col min="13062" max="13062" width="43.28515625" style="53" customWidth="1"/>
    <col min="13063" max="13063" width="37.140625" style="53" bestFit="1" customWidth="1"/>
    <col min="13064" max="13064" width="12.85546875" style="53" customWidth="1"/>
    <col min="13065" max="13065" width="33.7109375" style="53" customWidth="1"/>
    <col min="13066" max="13066" width="19.7109375" style="53" customWidth="1"/>
    <col min="13067" max="13067" width="16.140625" style="53" customWidth="1"/>
    <col min="13068" max="13068" width="14.42578125" style="53" customWidth="1"/>
    <col min="13069" max="13069" width="18.28515625" style="53" customWidth="1"/>
    <col min="13070" max="13070" width="14.140625" style="53" customWidth="1"/>
    <col min="13071" max="13071" width="11.5703125" style="53" customWidth="1"/>
    <col min="13072" max="13072" width="22.85546875" style="53" customWidth="1"/>
    <col min="13073" max="13073" width="24.42578125" style="53" customWidth="1"/>
    <col min="13074" max="13074" width="24.7109375" style="53" customWidth="1"/>
    <col min="13075" max="13075" width="25" style="53" customWidth="1"/>
    <col min="13076" max="13076" width="27.5703125" style="53" customWidth="1"/>
    <col min="13077" max="13077" width="23.42578125" style="53" customWidth="1"/>
    <col min="13078" max="13078" width="26.140625" style="53" customWidth="1"/>
    <col min="13079" max="13079" width="32.85546875" style="53" customWidth="1"/>
    <col min="13080" max="13080" width="26.140625" style="53" customWidth="1"/>
    <col min="13081" max="13081" width="27" style="53" customWidth="1"/>
    <col min="13082" max="13082" width="25" style="53" customWidth="1"/>
    <col min="13083" max="13316" width="8.85546875" style="53"/>
    <col min="13317" max="13317" width="8.5703125" style="53" customWidth="1"/>
    <col min="13318" max="13318" width="43.28515625" style="53" customWidth="1"/>
    <col min="13319" max="13319" width="37.140625" style="53" bestFit="1" customWidth="1"/>
    <col min="13320" max="13320" width="12.85546875" style="53" customWidth="1"/>
    <col min="13321" max="13321" width="33.7109375" style="53" customWidth="1"/>
    <col min="13322" max="13322" width="19.7109375" style="53" customWidth="1"/>
    <col min="13323" max="13323" width="16.140625" style="53" customWidth="1"/>
    <col min="13324" max="13324" width="14.42578125" style="53" customWidth="1"/>
    <col min="13325" max="13325" width="18.28515625" style="53" customWidth="1"/>
    <col min="13326" max="13326" width="14.140625" style="53" customWidth="1"/>
    <col min="13327" max="13327" width="11.5703125" style="53" customWidth="1"/>
    <col min="13328" max="13328" width="22.85546875" style="53" customWidth="1"/>
    <col min="13329" max="13329" width="24.42578125" style="53" customWidth="1"/>
    <col min="13330" max="13330" width="24.7109375" style="53" customWidth="1"/>
    <col min="13331" max="13331" width="25" style="53" customWidth="1"/>
    <col min="13332" max="13332" width="27.5703125" style="53" customWidth="1"/>
    <col min="13333" max="13333" width="23.42578125" style="53" customWidth="1"/>
    <col min="13334" max="13334" width="26.140625" style="53" customWidth="1"/>
    <col min="13335" max="13335" width="32.85546875" style="53" customWidth="1"/>
    <col min="13336" max="13336" width="26.140625" style="53" customWidth="1"/>
    <col min="13337" max="13337" width="27" style="53" customWidth="1"/>
    <col min="13338" max="13338" width="25" style="53" customWidth="1"/>
    <col min="13339" max="13572" width="8.85546875" style="53"/>
    <col min="13573" max="13573" width="8.5703125" style="53" customWidth="1"/>
    <col min="13574" max="13574" width="43.28515625" style="53" customWidth="1"/>
    <col min="13575" max="13575" width="37.140625" style="53" bestFit="1" customWidth="1"/>
    <col min="13576" max="13576" width="12.85546875" style="53" customWidth="1"/>
    <col min="13577" max="13577" width="33.7109375" style="53" customWidth="1"/>
    <col min="13578" max="13578" width="19.7109375" style="53" customWidth="1"/>
    <col min="13579" max="13579" width="16.140625" style="53" customWidth="1"/>
    <col min="13580" max="13580" width="14.42578125" style="53" customWidth="1"/>
    <col min="13581" max="13581" width="18.28515625" style="53" customWidth="1"/>
    <col min="13582" max="13582" width="14.140625" style="53" customWidth="1"/>
    <col min="13583" max="13583" width="11.5703125" style="53" customWidth="1"/>
    <col min="13584" max="13584" width="22.85546875" style="53" customWidth="1"/>
    <col min="13585" max="13585" width="24.42578125" style="53" customWidth="1"/>
    <col min="13586" max="13586" width="24.7109375" style="53" customWidth="1"/>
    <col min="13587" max="13587" width="25" style="53" customWidth="1"/>
    <col min="13588" max="13588" width="27.5703125" style="53" customWidth="1"/>
    <col min="13589" max="13589" width="23.42578125" style="53" customWidth="1"/>
    <col min="13590" max="13590" width="26.140625" style="53" customWidth="1"/>
    <col min="13591" max="13591" width="32.85546875" style="53" customWidth="1"/>
    <col min="13592" max="13592" width="26.140625" style="53" customWidth="1"/>
    <col min="13593" max="13593" width="27" style="53" customWidth="1"/>
    <col min="13594" max="13594" width="25" style="53" customWidth="1"/>
    <col min="13595" max="13828" width="8.85546875" style="53"/>
    <col min="13829" max="13829" width="8.5703125" style="53" customWidth="1"/>
    <col min="13830" max="13830" width="43.28515625" style="53" customWidth="1"/>
    <col min="13831" max="13831" width="37.140625" style="53" bestFit="1" customWidth="1"/>
    <col min="13832" max="13832" width="12.85546875" style="53" customWidth="1"/>
    <col min="13833" max="13833" width="33.7109375" style="53" customWidth="1"/>
    <col min="13834" max="13834" width="19.7109375" style="53" customWidth="1"/>
    <col min="13835" max="13835" width="16.140625" style="53" customWidth="1"/>
    <col min="13836" max="13836" width="14.42578125" style="53" customWidth="1"/>
    <col min="13837" max="13837" width="18.28515625" style="53" customWidth="1"/>
    <col min="13838" max="13838" width="14.140625" style="53" customWidth="1"/>
    <col min="13839" max="13839" width="11.5703125" style="53" customWidth="1"/>
    <col min="13840" max="13840" width="22.85546875" style="53" customWidth="1"/>
    <col min="13841" max="13841" width="24.42578125" style="53" customWidth="1"/>
    <col min="13842" max="13842" width="24.7109375" style="53" customWidth="1"/>
    <col min="13843" max="13843" width="25" style="53" customWidth="1"/>
    <col min="13844" max="13844" width="27.5703125" style="53" customWidth="1"/>
    <col min="13845" max="13845" width="23.42578125" style="53" customWidth="1"/>
    <col min="13846" max="13846" width="26.140625" style="53" customWidth="1"/>
    <col min="13847" max="13847" width="32.85546875" style="53" customWidth="1"/>
    <col min="13848" max="13848" width="26.140625" style="53" customWidth="1"/>
    <col min="13849" max="13849" width="27" style="53" customWidth="1"/>
    <col min="13850" max="13850" width="25" style="53" customWidth="1"/>
    <col min="13851" max="14084" width="8.85546875" style="53"/>
    <col min="14085" max="14085" width="8.5703125" style="53" customWidth="1"/>
    <col min="14086" max="14086" width="43.28515625" style="53" customWidth="1"/>
    <col min="14087" max="14087" width="37.140625" style="53" bestFit="1" customWidth="1"/>
    <col min="14088" max="14088" width="12.85546875" style="53" customWidth="1"/>
    <col min="14089" max="14089" width="33.7109375" style="53" customWidth="1"/>
    <col min="14090" max="14090" width="19.7109375" style="53" customWidth="1"/>
    <col min="14091" max="14091" width="16.140625" style="53" customWidth="1"/>
    <col min="14092" max="14092" width="14.42578125" style="53" customWidth="1"/>
    <col min="14093" max="14093" width="18.28515625" style="53" customWidth="1"/>
    <col min="14094" max="14094" width="14.140625" style="53" customWidth="1"/>
    <col min="14095" max="14095" width="11.5703125" style="53" customWidth="1"/>
    <col min="14096" max="14096" width="22.85546875" style="53" customWidth="1"/>
    <col min="14097" max="14097" width="24.42578125" style="53" customWidth="1"/>
    <col min="14098" max="14098" width="24.7109375" style="53" customWidth="1"/>
    <col min="14099" max="14099" width="25" style="53" customWidth="1"/>
    <col min="14100" max="14100" width="27.5703125" style="53" customWidth="1"/>
    <col min="14101" max="14101" width="23.42578125" style="53" customWidth="1"/>
    <col min="14102" max="14102" width="26.140625" style="53" customWidth="1"/>
    <col min="14103" max="14103" width="32.85546875" style="53" customWidth="1"/>
    <col min="14104" max="14104" width="26.140625" style="53" customWidth="1"/>
    <col min="14105" max="14105" width="27" style="53" customWidth="1"/>
    <col min="14106" max="14106" width="25" style="53" customWidth="1"/>
    <col min="14107" max="14340" width="8.85546875" style="53"/>
    <col min="14341" max="14341" width="8.5703125" style="53" customWidth="1"/>
    <col min="14342" max="14342" width="43.28515625" style="53" customWidth="1"/>
    <col min="14343" max="14343" width="37.140625" style="53" bestFit="1" customWidth="1"/>
    <col min="14344" max="14344" width="12.85546875" style="53" customWidth="1"/>
    <col min="14345" max="14345" width="33.7109375" style="53" customWidth="1"/>
    <col min="14346" max="14346" width="19.7109375" style="53" customWidth="1"/>
    <col min="14347" max="14347" width="16.140625" style="53" customWidth="1"/>
    <col min="14348" max="14348" width="14.42578125" style="53" customWidth="1"/>
    <col min="14349" max="14349" width="18.28515625" style="53" customWidth="1"/>
    <col min="14350" max="14350" width="14.140625" style="53" customWidth="1"/>
    <col min="14351" max="14351" width="11.5703125" style="53" customWidth="1"/>
    <col min="14352" max="14352" width="22.85546875" style="53" customWidth="1"/>
    <col min="14353" max="14353" width="24.42578125" style="53" customWidth="1"/>
    <col min="14354" max="14354" width="24.7109375" style="53" customWidth="1"/>
    <col min="14355" max="14355" width="25" style="53" customWidth="1"/>
    <col min="14356" max="14356" width="27.5703125" style="53" customWidth="1"/>
    <col min="14357" max="14357" width="23.42578125" style="53" customWidth="1"/>
    <col min="14358" max="14358" width="26.140625" style="53" customWidth="1"/>
    <col min="14359" max="14359" width="32.85546875" style="53" customWidth="1"/>
    <col min="14360" max="14360" width="26.140625" style="53" customWidth="1"/>
    <col min="14361" max="14361" width="27" style="53" customWidth="1"/>
    <col min="14362" max="14362" width="25" style="53" customWidth="1"/>
    <col min="14363" max="14596" width="8.85546875" style="53"/>
    <col min="14597" max="14597" width="8.5703125" style="53" customWidth="1"/>
    <col min="14598" max="14598" width="43.28515625" style="53" customWidth="1"/>
    <col min="14599" max="14599" width="37.140625" style="53" bestFit="1" customWidth="1"/>
    <col min="14600" max="14600" width="12.85546875" style="53" customWidth="1"/>
    <col min="14601" max="14601" width="33.7109375" style="53" customWidth="1"/>
    <col min="14602" max="14602" width="19.7109375" style="53" customWidth="1"/>
    <col min="14603" max="14603" width="16.140625" style="53" customWidth="1"/>
    <col min="14604" max="14604" width="14.42578125" style="53" customWidth="1"/>
    <col min="14605" max="14605" width="18.28515625" style="53" customWidth="1"/>
    <col min="14606" max="14606" width="14.140625" style="53" customWidth="1"/>
    <col min="14607" max="14607" width="11.5703125" style="53" customWidth="1"/>
    <col min="14608" max="14608" width="22.85546875" style="53" customWidth="1"/>
    <col min="14609" max="14609" width="24.42578125" style="53" customWidth="1"/>
    <col min="14610" max="14610" width="24.7109375" style="53" customWidth="1"/>
    <col min="14611" max="14611" width="25" style="53" customWidth="1"/>
    <col min="14612" max="14612" width="27.5703125" style="53" customWidth="1"/>
    <col min="14613" max="14613" width="23.42578125" style="53" customWidth="1"/>
    <col min="14614" max="14614" width="26.140625" style="53" customWidth="1"/>
    <col min="14615" max="14615" width="32.85546875" style="53" customWidth="1"/>
    <col min="14616" max="14616" width="26.140625" style="53" customWidth="1"/>
    <col min="14617" max="14617" width="27" style="53" customWidth="1"/>
    <col min="14618" max="14618" width="25" style="53" customWidth="1"/>
    <col min="14619" max="14852" width="8.85546875" style="53"/>
    <col min="14853" max="14853" width="8.5703125" style="53" customWidth="1"/>
    <col min="14854" max="14854" width="43.28515625" style="53" customWidth="1"/>
    <col min="14855" max="14855" width="37.140625" style="53" bestFit="1" customWidth="1"/>
    <col min="14856" max="14856" width="12.85546875" style="53" customWidth="1"/>
    <col min="14857" max="14857" width="33.7109375" style="53" customWidth="1"/>
    <col min="14858" max="14858" width="19.7109375" style="53" customWidth="1"/>
    <col min="14859" max="14859" width="16.140625" style="53" customWidth="1"/>
    <col min="14860" max="14860" width="14.42578125" style="53" customWidth="1"/>
    <col min="14861" max="14861" width="18.28515625" style="53" customWidth="1"/>
    <col min="14862" max="14862" width="14.140625" style="53" customWidth="1"/>
    <col min="14863" max="14863" width="11.5703125" style="53" customWidth="1"/>
    <col min="14864" max="14864" width="22.85546875" style="53" customWidth="1"/>
    <col min="14865" max="14865" width="24.42578125" style="53" customWidth="1"/>
    <col min="14866" max="14866" width="24.7109375" style="53" customWidth="1"/>
    <col min="14867" max="14867" width="25" style="53" customWidth="1"/>
    <col min="14868" max="14868" width="27.5703125" style="53" customWidth="1"/>
    <col min="14869" max="14869" width="23.42578125" style="53" customWidth="1"/>
    <col min="14870" max="14870" width="26.140625" style="53" customWidth="1"/>
    <col min="14871" max="14871" width="32.85546875" style="53" customWidth="1"/>
    <col min="14872" max="14872" width="26.140625" style="53" customWidth="1"/>
    <col min="14873" max="14873" width="27" style="53" customWidth="1"/>
    <col min="14874" max="14874" width="25" style="53" customWidth="1"/>
    <col min="14875" max="15108" width="8.85546875" style="53"/>
    <col min="15109" max="15109" width="8.5703125" style="53" customWidth="1"/>
    <col min="15110" max="15110" width="43.28515625" style="53" customWidth="1"/>
    <col min="15111" max="15111" width="37.140625" style="53" bestFit="1" customWidth="1"/>
    <col min="15112" max="15112" width="12.85546875" style="53" customWidth="1"/>
    <col min="15113" max="15113" width="33.7109375" style="53" customWidth="1"/>
    <col min="15114" max="15114" width="19.7109375" style="53" customWidth="1"/>
    <col min="15115" max="15115" width="16.140625" style="53" customWidth="1"/>
    <col min="15116" max="15116" width="14.42578125" style="53" customWidth="1"/>
    <col min="15117" max="15117" width="18.28515625" style="53" customWidth="1"/>
    <col min="15118" max="15118" width="14.140625" style="53" customWidth="1"/>
    <col min="15119" max="15119" width="11.5703125" style="53" customWidth="1"/>
    <col min="15120" max="15120" width="22.85546875" style="53" customWidth="1"/>
    <col min="15121" max="15121" width="24.42578125" style="53" customWidth="1"/>
    <col min="15122" max="15122" width="24.7109375" style="53" customWidth="1"/>
    <col min="15123" max="15123" width="25" style="53" customWidth="1"/>
    <col min="15124" max="15124" width="27.5703125" style="53" customWidth="1"/>
    <col min="15125" max="15125" width="23.42578125" style="53" customWidth="1"/>
    <col min="15126" max="15126" width="26.140625" style="53" customWidth="1"/>
    <col min="15127" max="15127" width="32.85546875" style="53" customWidth="1"/>
    <col min="15128" max="15128" width="26.140625" style="53" customWidth="1"/>
    <col min="15129" max="15129" width="27" style="53" customWidth="1"/>
    <col min="15130" max="15130" width="25" style="53" customWidth="1"/>
    <col min="15131" max="15364" width="8.85546875" style="53"/>
    <col min="15365" max="15365" width="8.5703125" style="53" customWidth="1"/>
    <col min="15366" max="15366" width="43.28515625" style="53" customWidth="1"/>
    <col min="15367" max="15367" width="37.140625" style="53" bestFit="1" customWidth="1"/>
    <col min="15368" max="15368" width="12.85546875" style="53" customWidth="1"/>
    <col min="15369" max="15369" width="33.7109375" style="53" customWidth="1"/>
    <col min="15370" max="15370" width="19.7109375" style="53" customWidth="1"/>
    <col min="15371" max="15371" width="16.140625" style="53" customWidth="1"/>
    <col min="15372" max="15372" width="14.42578125" style="53" customWidth="1"/>
    <col min="15373" max="15373" width="18.28515625" style="53" customWidth="1"/>
    <col min="15374" max="15374" width="14.140625" style="53" customWidth="1"/>
    <col min="15375" max="15375" width="11.5703125" style="53" customWidth="1"/>
    <col min="15376" max="15376" width="22.85546875" style="53" customWidth="1"/>
    <col min="15377" max="15377" width="24.42578125" style="53" customWidth="1"/>
    <col min="15378" max="15378" width="24.7109375" style="53" customWidth="1"/>
    <col min="15379" max="15379" width="25" style="53" customWidth="1"/>
    <col min="15380" max="15380" width="27.5703125" style="53" customWidth="1"/>
    <col min="15381" max="15381" width="23.42578125" style="53" customWidth="1"/>
    <col min="15382" max="15382" width="26.140625" style="53" customWidth="1"/>
    <col min="15383" max="15383" width="32.85546875" style="53" customWidth="1"/>
    <col min="15384" max="15384" width="26.140625" style="53" customWidth="1"/>
    <col min="15385" max="15385" width="27" style="53" customWidth="1"/>
    <col min="15386" max="15386" width="25" style="53" customWidth="1"/>
    <col min="15387" max="15620" width="8.85546875" style="53"/>
    <col min="15621" max="15621" width="8.5703125" style="53" customWidth="1"/>
    <col min="15622" max="15622" width="43.28515625" style="53" customWidth="1"/>
    <col min="15623" max="15623" width="37.140625" style="53" bestFit="1" customWidth="1"/>
    <col min="15624" max="15624" width="12.85546875" style="53" customWidth="1"/>
    <col min="15625" max="15625" width="33.7109375" style="53" customWidth="1"/>
    <col min="15626" max="15626" width="19.7109375" style="53" customWidth="1"/>
    <col min="15627" max="15627" width="16.140625" style="53" customWidth="1"/>
    <col min="15628" max="15628" width="14.42578125" style="53" customWidth="1"/>
    <col min="15629" max="15629" width="18.28515625" style="53" customWidth="1"/>
    <col min="15630" max="15630" width="14.140625" style="53" customWidth="1"/>
    <col min="15631" max="15631" width="11.5703125" style="53" customWidth="1"/>
    <col min="15632" max="15632" width="22.85546875" style="53" customWidth="1"/>
    <col min="15633" max="15633" width="24.42578125" style="53" customWidth="1"/>
    <col min="15634" max="15634" width="24.7109375" style="53" customWidth="1"/>
    <col min="15635" max="15635" width="25" style="53" customWidth="1"/>
    <col min="15636" max="15636" width="27.5703125" style="53" customWidth="1"/>
    <col min="15637" max="15637" width="23.42578125" style="53" customWidth="1"/>
    <col min="15638" max="15638" width="26.140625" style="53" customWidth="1"/>
    <col min="15639" max="15639" width="32.85546875" style="53" customWidth="1"/>
    <col min="15640" max="15640" width="26.140625" style="53" customWidth="1"/>
    <col min="15641" max="15641" width="27" style="53" customWidth="1"/>
    <col min="15642" max="15642" width="25" style="53" customWidth="1"/>
    <col min="15643" max="15876" width="8.85546875" style="53"/>
    <col min="15877" max="15877" width="8.5703125" style="53" customWidth="1"/>
    <col min="15878" max="15878" width="43.28515625" style="53" customWidth="1"/>
    <col min="15879" max="15879" width="37.140625" style="53" bestFit="1" customWidth="1"/>
    <col min="15880" max="15880" width="12.85546875" style="53" customWidth="1"/>
    <col min="15881" max="15881" width="33.7109375" style="53" customWidth="1"/>
    <col min="15882" max="15882" width="19.7109375" style="53" customWidth="1"/>
    <col min="15883" max="15883" width="16.140625" style="53" customWidth="1"/>
    <col min="15884" max="15884" width="14.42578125" style="53" customWidth="1"/>
    <col min="15885" max="15885" width="18.28515625" style="53" customWidth="1"/>
    <col min="15886" max="15886" width="14.140625" style="53" customWidth="1"/>
    <col min="15887" max="15887" width="11.5703125" style="53" customWidth="1"/>
    <col min="15888" max="15888" width="22.85546875" style="53" customWidth="1"/>
    <col min="15889" max="15889" width="24.42578125" style="53" customWidth="1"/>
    <col min="15890" max="15890" width="24.7109375" style="53" customWidth="1"/>
    <col min="15891" max="15891" width="25" style="53" customWidth="1"/>
    <col min="15892" max="15892" width="27.5703125" style="53" customWidth="1"/>
    <col min="15893" max="15893" width="23.42578125" style="53" customWidth="1"/>
    <col min="15894" max="15894" width="26.140625" style="53" customWidth="1"/>
    <col min="15895" max="15895" width="32.85546875" style="53" customWidth="1"/>
    <col min="15896" max="15896" width="26.140625" style="53" customWidth="1"/>
    <col min="15897" max="15897" width="27" style="53" customWidth="1"/>
    <col min="15898" max="15898" width="25" style="53" customWidth="1"/>
    <col min="15899" max="16132" width="8.85546875" style="53"/>
    <col min="16133" max="16133" width="8.5703125" style="53" customWidth="1"/>
    <col min="16134" max="16134" width="43.28515625" style="53" customWidth="1"/>
    <col min="16135" max="16135" width="37.140625" style="53" bestFit="1" customWidth="1"/>
    <col min="16136" max="16136" width="12.85546875" style="53" customWidth="1"/>
    <col min="16137" max="16137" width="33.7109375" style="53" customWidth="1"/>
    <col min="16138" max="16138" width="19.7109375" style="53" customWidth="1"/>
    <col min="16139" max="16139" width="16.140625" style="53" customWidth="1"/>
    <col min="16140" max="16140" width="14.42578125" style="53" customWidth="1"/>
    <col min="16141" max="16141" width="18.28515625" style="53" customWidth="1"/>
    <col min="16142" max="16142" width="14.140625" style="53" customWidth="1"/>
    <col min="16143" max="16143" width="11.5703125" style="53" customWidth="1"/>
    <col min="16144" max="16144" width="22.85546875" style="53" customWidth="1"/>
    <col min="16145" max="16145" width="24.42578125" style="53" customWidth="1"/>
    <col min="16146" max="16146" width="24.7109375" style="53" customWidth="1"/>
    <col min="16147" max="16147" width="25" style="53" customWidth="1"/>
    <col min="16148" max="16148" width="27.5703125" style="53" customWidth="1"/>
    <col min="16149" max="16149" width="23.42578125" style="53" customWidth="1"/>
    <col min="16150" max="16150" width="26.140625" style="53" customWidth="1"/>
    <col min="16151" max="16151" width="32.85546875" style="53" customWidth="1"/>
    <col min="16152" max="16152" width="26.140625" style="53" customWidth="1"/>
    <col min="16153" max="16153" width="27" style="53" customWidth="1"/>
    <col min="16154" max="16154" width="25" style="53" customWidth="1"/>
    <col min="16155" max="16384" width="8.85546875" style="53"/>
  </cols>
  <sheetData>
    <row r="1" spans="1:26" ht="18" x14ac:dyDescent="0.25">
      <c r="A1" s="799" t="s">
        <v>139</v>
      </c>
      <c r="B1" s="799"/>
      <c r="C1" s="799"/>
      <c r="D1" s="799"/>
      <c r="E1" s="799"/>
      <c r="F1" s="799"/>
      <c r="G1" s="799"/>
      <c r="H1" s="799"/>
      <c r="I1" s="799"/>
      <c r="J1" s="54"/>
      <c r="K1" s="54"/>
    </row>
    <row r="2" spans="1:26" ht="18" x14ac:dyDescent="0.25">
      <c r="A2" s="800" t="s">
        <v>174</v>
      </c>
      <c r="B2" s="800"/>
      <c r="C2" s="800"/>
      <c r="D2" s="800"/>
      <c r="E2" s="800"/>
      <c r="F2" s="800"/>
      <c r="G2" s="800"/>
      <c r="H2" s="800"/>
      <c r="I2" s="800"/>
      <c r="U2" s="53" t="s">
        <v>140</v>
      </c>
    </row>
    <row r="3" spans="1:26" ht="18" x14ac:dyDescent="0.25">
      <c r="A3" s="800" t="s">
        <v>250</v>
      </c>
      <c r="B3" s="800"/>
      <c r="C3" s="800"/>
      <c r="D3" s="800"/>
      <c r="E3" s="800"/>
      <c r="F3" s="800"/>
      <c r="G3" s="800"/>
      <c r="H3" s="800"/>
      <c r="I3" s="800"/>
    </row>
    <row r="4" spans="1:26" ht="16.5" thickBot="1" x14ac:dyDescent="0.3"/>
    <row r="5" spans="1:26" s="52" customFormat="1" ht="32.25" customHeight="1" thickBot="1" x14ac:dyDescent="0.3">
      <c r="A5" s="480" t="s">
        <v>41</v>
      </c>
      <c r="B5" s="461" t="s">
        <v>105</v>
      </c>
      <c r="C5" s="480" t="s">
        <v>175</v>
      </c>
      <c r="D5" s="481"/>
      <c r="E5" s="466" t="s">
        <v>0</v>
      </c>
      <c r="F5" s="466"/>
      <c r="G5" s="466"/>
      <c r="H5" s="466"/>
      <c r="I5" s="466"/>
      <c r="J5" s="462"/>
      <c r="K5" s="482" t="s">
        <v>106</v>
      </c>
      <c r="L5" s="482" t="s">
        <v>141</v>
      </c>
      <c r="M5" s="462" t="s">
        <v>107</v>
      </c>
      <c r="N5" s="463"/>
      <c r="O5" s="461" t="s">
        <v>177</v>
      </c>
      <c r="P5" s="462"/>
      <c r="Q5" s="462" t="s">
        <v>70</v>
      </c>
      <c r="R5" s="463"/>
      <c r="S5" s="464" t="s">
        <v>92</v>
      </c>
      <c r="T5" s="465"/>
      <c r="U5" s="461" t="s">
        <v>148</v>
      </c>
      <c r="V5" s="466"/>
      <c r="W5" s="466"/>
      <c r="X5" s="466"/>
      <c r="Y5" s="466"/>
      <c r="Z5" s="467"/>
    </row>
    <row r="6" spans="1:26" s="52" customFormat="1" ht="63.75" customHeight="1" thickBot="1" x14ac:dyDescent="0.3">
      <c r="A6" s="468"/>
      <c r="B6" s="469" t="s">
        <v>109</v>
      </c>
      <c r="C6" s="89" t="s">
        <v>3</v>
      </c>
      <c r="D6" s="90" t="s">
        <v>110</v>
      </c>
      <c r="E6" s="92" t="s">
        <v>142</v>
      </c>
      <c r="F6" s="51" t="s">
        <v>112</v>
      </c>
      <c r="G6" s="92" t="s">
        <v>113</v>
      </c>
      <c r="H6" s="51" t="s">
        <v>114</v>
      </c>
      <c r="I6" s="92" t="s">
        <v>143</v>
      </c>
      <c r="J6" s="51" t="s">
        <v>115</v>
      </c>
      <c r="K6" s="483"/>
      <c r="L6" s="483"/>
      <c r="M6" s="92" t="s">
        <v>117</v>
      </c>
      <c r="N6" s="51" t="s">
        <v>144</v>
      </c>
      <c r="O6" s="92" t="s">
        <v>176</v>
      </c>
      <c r="P6" s="51" t="s">
        <v>120</v>
      </c>
      <c r="Q6" s="92" t="s">
        <v>147</v>
      </c>
      <c r="R6" s="51" t="s">
        <v>122</v>
      </c>
      <c r="S6" s="55" t="s">
        <v>99</v>
      </c>
      <c r="T6" s="55" t="s">
        <v>132</v>
      </c>
      <c r="U6" s="91" t="s">
        <v>123</v>
      </c>
      <c r="V6" s="51" t="s">
        <v>96</v>
      </c>
      <c r="W6" s="92" t="s">
        <v>97</v>
      </c>
      <c r="X6" s="51" t="s">
        <v>124</v>
      </c>
      <c r="Y6" s="92" t="s">
        <v>125</v>
      </c>
      <c r="Z6" s="192" t="s">
        <v>126</v>
      </c>
    </row>
    <row r="7" spans="1:26" ht="15" customHeight="1" x14ac:dyDescent="0.25">
      <c r="A7" s="470"/>
      <c r="B7" s="472" t="s">
        <v>150</v>
      </c>
      <c r="C7" s="473"/>
      <c r="D7" s="476"/>
      <c r="E7" s="478"/>
      <c r="F7" s="457"/>
      <c r="G7" s="457"/>
      <c r="H7" s="455"/>
      <c r="I7" s="455"/>
      <c r="J7" s="457"/>
      <c r="K7" s="459"/>
      <c r="L7" s="455" t="s">
        <v>145</v>
      </c>
      <c r="M7" s="484" t="s">
        <v>127</v>
      </c>
      <c r="N7" s="484" t="s">
        <v>128</v>
      </c>
      <c r="O7" s="484" t="s">
        <v>129</v>
      </c>
      <c r="P7" s="484" t="s">
        <v>130</v>
      </c>
      <c r="Q7" s="484" t="s">
        <v>146</v>
      </c>
      <c r="R7" s="502" t="s">
        <v>128</v>
      </c>
      <c r="S7" s="493" t="s">
        <v>134</v>
      </c>
      <c r="T7" s="495" t="s">
        <v>133</v>
      </c>
      <c r="U7" s="457">
        <v>0</v>
      </c>
      <c r="V7" s="498" t="s">
        <v>136</v>
      </c>
      <c r="W7" s="500" t="s">
        <v>137</v>
      </c>
      <c r="X7" s="484" t="s">
        <v>131</v>
      </c>
      <c r="Y7" s="484"/>
      <c r="Z7" s="486"/>
    </row>
    <row r="8" spans="1:26" ht="45.75" customHeight="1" thickBot="1" x14ac:dyDescent="0.3">
      <c r="A8" s="471"/>
      <c r="B8" s="474"/>
      <c r="C8" s="475"/>
      <c r="D8" s="477"/>
      <c r="E8" s="479"/>
      <c r="F8" s="458"/>
      <c r="G8" s="458"/>
      <c r="H8" s="456"/>
      <c r="I8" s="456"/>
      <c r="J8" s="458"/>
      <c r="K8" s="460"/>
      <c r="L8" s="456"/>
      <c r="M8" s="485"/>
      <c r="N8" s="485"/>
      <c r="O8" s="485"/>
      <c r="P8" s="485"/>
      <c r="Q8" s="485"/>
      <c r="R8" s="503"/>
      <c r="S8" s="494"/>
      <c r="T8" s="496"/>
      <c r="U8" s="497"/>
      <c r="V8" s="499"/>
      <c r="W8" s="501"/>
      <c r="X8" s="485"/>
      <c r="Y8" s="485"/>
      <c r="Z8" s="487"/>
    </row>
    <row r="9" spans="1:26" ht="33" customHeight="1" x14ac:dyDescent="0.25">
      <c r="A9" s="488">
        <v>1</v>
      </c>
      <c r="B9" s="489" t="s">
        <v>197</v>
      </c>
      <c r="C9" s="490"/>
      <c r="D9" s="491" t="s">
        <v>270</v>
      </c>
      <c r="E9" s="492"/>
      <c r="F9" s="457">
        <v>10122118</v>
      </c>
      <c r="G9" s="457" t="s">
        <v>194</v>
      </c>
      <c r="H9" s="455" t="s">
        <v>166</v>
      </c>
      <c r="I9" s="455" t="s">
        <v>152</v>
      </c>
      <c r="J9" s="455" t="s">
        <v>169</v>
      </c>
      <c r="K9" s="240" t="s">
        <v>6</v>
      </c>
      <c r="L9" s="455" t="s">
        <v>169</v>
      </c>
      <c r="M9" s="241">
        <v>44599</v>
      </c>
      <c r="N9" s="241">
        <v>44607</v>
      </c>
      <c r="O9" s="241">
        <v>44613</v>
      </c>
      <c r="P9" s="241">
        <v>44617</v>
      </c>
      <c r="Q9" s="241" t="s">
        <v>319</v>
      </c>
      <c r="R9" s="241">
        <v>44622</v>
      </c>
      <c r="S9" s="242">
        <v>37350</v>
      </c>
      <c r="T9" s="242">
        <v>44658</v>
      </c>
      <c r="U9" s="243"/>
      <c r="V9" s="242">
        <v>44659</v>
      </c>
      <c r="W9" s="241">
        <v>44666</v>
      </c>
      <c r="X9" s="241">
        <v>44689</v>
      </c>
      <c r="Y9" s="244">
        <v>44720</v>
      </c>
      <c r="Z9" s="245">
        <v>44725</v>
      </c>
    </row>
    <row r="10" spans="1:26" ht="29.25" customHeight="1" thickBot="1" x14ac:dyDescent="0.3">
      <c r="A10" s="471"/>
      <c r="B10" s="474"/>
      <c r="C10" s="475"/>
      <c r="D10" s="477"/>
      <c r="E10" s="479"/>
      <c r="F10" s="458"/>
      <c r="G10" s="458"/>
      <c r="H10" s="456"/>
      <c r="I10" s="456"/>
      <c r="J10" s="456"/>
      <c r="K10" s="246" t="s">
        <v>10</v>
      </c>
      <c r="L10" s="456"/>
      <c r="M10" s="247"/>
      <c r="N10" s="247"/>
      <c r="O10" s="247"/>
      <c r="P10" s="247"/>
      <c r="Q10" s="247"/>
      <c r="R10" s="247"/>
      <c r="S10" s="248"/>
      <c r="T10" s="248"/>
      <c r="U10" s="243"/>
      <c r="V10" s="248"/>
      <c r="W10" s="246"/>
      <c r="X10" s="246"/>
      <c r="Y10" s="249"/>
      <c r="Z10" s="250"/>
    </row>
    <row r="11" spans="1:26" ht="47.25" customHeight="1" thickBot="1" x14ac:dyDescent="0.3">
      <c r="A11" s="488">
        <v>2</v>
      </c>
      <c r="B11" s="504" t="s">
        <v>489</v>
      </c>
      <c r="C11" s="505"/>
      <c r="D11" s="491" t="s">
        <v>469</v>
      </c>
      <c r="E11" s="492">
        <v>1</v>
      </c>
      <c r="F11" s="508">
        <v>100000</v>
      </c>
      <c r="G11" s="457" t="s">
        <v>272</v>
      </c>
      <c r="H11" s="455" t="s">
        <v>171</v>
      </c>
      <c r="I11" s="455" t="s">
        <v>152</v>
      </c>
      <c r="J11" s="457" t="s">
        <v>172</v>
      </c>
      <c r="K11" s="240" t="s">
        <v>6</v>
      </c>
      <c r="L11" s="455" t="s">
        <v>168</v>
      </c>
      <c r="M11" s="241">
        <v>44621</v>
      </c>
      <c r="N11" s="241">
        <v>44627</v>
      </c>
      <c r="O11" s="241">
        <v>44634</v>
      </c>
      <c r="P11" s="241">
        <v>44648</v>
      </c>
      <c r="Q11" s="241">
        <v>44651</v>
      </c>
      <c r="R11" s="241">
        <v>44658</v>
      </c>
      <c r="S11" s="241">
        <v>44690</v>
      </c>
      <c r="T11" s="241">
        <v>44692</v>
      </c>
      <c r="U11" s="251"/>
      <c r="V11" s="242">
        <v>44694</v>
      </c>
      <c r="W11" s="241">
        <v>44700</v>
      </c>
      <c r="X11" s="241">
        <v>44732</v>
      </c>
      <c r="Y11" s="244">
        <v>44761</v>
      </c>
      <c r="Z11" s="245">
        <v>44769</v>
      </c>
    </row>
    <row r="12" spans="1:26" ht="42" customHeight="1" thickBot="1" x14ac:dyDescent="0.3">
      <c r="A12" s="471"/>
      <c r="B12" s="506"/>
      <c r="C12" s="507"/>
      <c r="D12" s="477"/>
      <c r="E12" s="479"/>
      <c r="F12" s="509"/>
      <c r="G12" s="458"/>
      <c r="H12" s="456"/>
      <c r="I12" s="456"/>
      <c r="J12" s="458"/>
      <c r="K12" s="246" t="s">
        <v>10</v>
      </c>
      <c r="L12" s="456"/>
      <c r="M12" s="249"/>
      <c r="N12" s="249"/>
      <c r="O12" s="249"/>
      <c r="P12" s="249"/>
      <c r="Q12" s="249"/>
      <c r="R12" s="249"/>
      <c r="S12" s="241"/>
      <c r="T12" s="241"/>
      <c r="U12" s="252"/>
      <c r="V12" s="241"/>
      <c r="W12" s="241"/>
      <c r="X12" s="254"/>
      <c r="Y12" s="249"/>
      <c r="Z12" s="255"/>
    </row>
    <row r="13" spans="1:26" ht="47.25" customHeight="1" thickBot="1" x14ac:dyDescent="0.3">
      <c r="A13" s="488">
        <v>3</v>
      </c>
      <c r="B13" s="504" t="s">
        <v>471</v>
      </c>
      <c r="C13" s="505"/>
      <c r="D13" s="491" t="s">
        <v>472</v>
      </c>
      <c r="E13" s="492">
        <v>2</v>
      </c>
      <c r="F13" s="508">
        <v>100000</v>
      </c>
      <c r="G13" s="457" t="s">
        <v>272</v>
      </c>
      <c r="H13" s="455" t="s">
        <v>171</v>
      </c>
      <c r="I13" s="455" t="s">
        <v>152</v>
      </c>
      <c r="J13" s="457" t="s">
        <v>172</v>
      </c>
      <c r="K13" s="240" t="s">
        <v>6</v>
      </c>
      <c r="L13" s="455" t="s">
        <v>168</v>
      </c>
      <c r="M13" s="241">
        <v>44621</v>
      </c>
      <c r="N13" s="241">
        <v>44627</v>
      </c>
      <c r="O13" s="241">
        <v>44634</v>
      </c>
      <c r="P13" s="241">
        <v>44648</v>
      </c>
      <c r="Q13" s="241">
        <v>44651</v>
      </c>
      <c r="R13" s="241">
        <v>44658</v>
      </c>
      <c r="S13" s="241">
        <v>44690</v>
      </c>
      <c r="T13" s="241">
        <v>44692</v>
      </c>
      <c r="U13" s="251"/>
      <c r="V13" s="242">
        <v>44694</v>
      </c>
      <c r="W13" s="241">
        <v>44700</v>
      </c>
      <c r="X13" s="241">
        <v>44732</v>
      </c>
      <c r="Y13" s="244">
        <v>44761</v>
      </c>
      <c r="Z13" s="245">
        <v>44769</v>
      </c>
    </row>
    <row r="14" spans="1:26" ht="42" customHeight="1" thickBot="1" x14ac:dyDescent="0.3">
      <c r="A14" s="471"/>
      <c r="B14" s="506"/>
      <c r="C14" s="507"/>
      <c r="D14" s="477"/>
      <c r="E14" s="479"/>
      <c r="F14" s="509"/>
      <c r="G14" s="458"/>
      <c r="H14" s="456"/>
      <c r="I14" s="456"/>
      <c r="J14" s="458"/>
      <c r="K14" s="246" t="s">
        <v>10</v>
      </c>
      <c r="L14" s="456"/>
      <c r="M14" s="372"/>
      <c r="N14" s="372"/>
      <c r="O14" s="372"/>
      <c r="P14" s="372"/>
      <c r="Q14" s="372"/>
      <c r="R14" s="372"/>
      <c r="S14" s="241"/>
      <c r="T14" s="241"/>
      <c r="U14" s="252"/>
      <c r="V14" s="241"/>
      <c r="W14" s="241"/>
      <c r="X14" s="254"/>
      <c r="Y14" s="372"/>
      <c r="Z14" s="255"/>
    </row>
    <row r="15" spans="1:26" ht="47.25" customHeight="1" thickBot="1" x14ac:dyDescent="0.3">
      <c r="A15" s="488">
        <v>4</v>
      </c>
      <c r="B15" s="504" t="s">
        <v>470</v>
      </c>
      <c r="C15" s="505"/>
      <c r="D15" s="491" t="s">
        <v>473</v>
      </c>
      <c r="E15" s="492">
        <v>3</v>
      </c>
      <c r="F15" s="508">
        <v>100000</v>
      </c>
      <c r="G15" s="457" t="s">
        <v>272</v>
      </c>
      <c r="H15" s="455" t="s">
        <v>171</v>
      </c>
      <c r="I15" s="455" t="s">
        <v>152</v>
      </c>
      <c r="J15" s="457" t="s">
        <v>172</v>
      </c>
      <c r="K15" s="240" t="s">
        <v>6</v>
      </c>
      <c r="L15" s="455" t="s">
        <v>168</v>
      </c>
      <c r="M15" s="241">
        <v>44621</v>
      </c>
      <c r="N15" s="241">
        <v>44627</v>
      </c>
      <c r="O15" s="241">
        <v>44634</v>
      </c>
      <c r="P15" s="241">
        <v>44648</v>
      </c>
      <c r="Q15" s="241">
        <v>44651</v>
      </c>
      <c r="R15" s="241">
        <v>44658</v>
      </c>
      <c r="S15" s="241">
        <v>44690</v>
      </c>
      <c r="T15" s="241">
        <v>44692</v>
      </c>
      <c r="U15" s="251"/>
      <c r="V15" s="242">
        <v>44694</v>
      </c>
      <c r="W15" s="241">
        <v>44700</v>
      </c>
      <c r="X15" s="241">
        <v>44732</v>
      </c>
      <c r="Y15" s="244">
        <v>44761</v>
      </c>
      <c r="Z15" s="245">
        <v>44769</v>
      </c>
    </row>
    <row r="16" spans="1:26" ht="42" customHeight="1" thickBot="1" x14ac:dyDescent="0.3">
      <c r="A16" s="471"/>
      <c r="B16" s="506"/>
      <c r="C16" s="507"/>
      <c r="D16" s="477"/>
      <c r="E16" s="479"/>
      <c r="F16" s="509"/>
      <c r="G16" s="458"/>
      <c r="H16" s="456"/>
      <c r="I16" s="456"/>
      <c r="J16" s="458"/>
      <c r="K16" s="246" t="s">
        <v>10</v>
      </c>
      <c r="L16" s="456"/>
      <c r="M16" s="372"/>
      <c r="N16" s="372"/>
      <c r="O16" s="372"/>
      <c r="P16" s="372"/>
      <c r="Q16" s="372"/>
      <c r="R16" s="372"/>
      <c r="S16" s="241"/>
      <c r="T16" s="241"/>
      <c r="U16" s="252"/>
      <c r="V16" s="241"/>
      <c r="W16" s="241"/>
      <c r="X16" s="254"/>
      <c r="Y16" s="372"/>
      <c r="Z16" s="255"/>
    </row>
    <row r="17" spans="1:26" ht="24.95" customHeight="1" x14ac:dyDescent="0.25">
      <c r="A17" s="488">
        <v>5</v>
      </c>
      <c r="B17" s="526" t="s">
        <v>273</v>
      </c>
      <c r="C17" s="527"/>
      <c r="D17" s="491" t="s">
        <v>357</v>
      </c>
      <c r="E17" s="492"/>
      <c r="F17" s="457">
        <v>70011018.459999993</v>
      </c>
      <c r="G17" s="457" t="s">
        <v>180</v>
      </c>
      <c r="H17" s="457" t="s">
        <v>166</v>
      </c>
      <c r="I17" s="455" t="s">
        <v>152</v>
      </c>
      <c r="J17" s="457" t="s">
        <v>172</v>
      </c>
      <c r="K17" s="240" t="s">
        <v>6</v>
      </c>
      <c r="L17" s="455" t="s">
        <v>168</v>
      </c>
      <c r="M17" s="241">
        <v>44607</v>
      </c>
      <c r="N17" s="241">
        <v>44613</v>
      </c>
      <c r="O17" s="241">
        <v>44620</v>
      </c>
      <c r="P17" s="241">
        <v>44628</v>
      </c>
      <c r="Q17" s="241">
        <v>44631</v>
      </c>
      <c r="R17" s="241">
        <v>44636</v>
      </c>
      <c r="S17" s="242">
        <v>44673</v>
      </c>
      <c r="T17" s="242">
        <v>44677</v>
      </c>
      <c r="U17" s="243"/>
      <c r="V17" s="242">
        <v>44683</v>
      </c>
      <c r="W17" s="241">
        <v>44690</v>
      </c>
      <c r="X17" s="241">
        <v>44718</v>
      </c>
      <c r="Y17" s="244">
        <v>44781</v>
      </c>
      <c r="Z17" s="245">
        <v>44785</v>
      </c>
    </row>
    <row r="18" spans="1:26" ht="30" customHeight="1" thickBot="1" x14ac:dyDescent="0.3">
      <c r="A18" s="471"/>
      <c r="B18" s="528"/>
      <c r="C18" s="529"/>
      <c r="D18" s="477"/>
      <c r="E18" s="479"/>
      <c r="F18" s="458"/>
      <c r="G18" s="458"/>
      <c r="H18" s="458"/>
      <c r="I18" s="456"/>
      <c r="J18" s="458"/>
      <c r="K18" s="246" t="s">
        <v>10</v>
      </c>
      <c r="L18" s="456"/>
      <c r="M18" s="256"/>
      <c r="N18" s="256"/>
      <c r="O18" s="256"/>
      <c r="P18" s="257"/>
      <c r="Q18" s="257"/>
      <c r="R18" s="257"/>
      <c r="S18" s="248"/>
      <c r="T18" s="248"/>
      <c r="U18" s="248"/>
      <c r="V18" s="248"/>
      <c r="W18" s="257"/>
      <c r="X18" s="257"/>
      <c r="Y18" s="249"/>
      <c r="Z18" s="258"/>
    </row>
    <row r="19" spans="1:26" s="339" customFormat="1" ht="28.5" customHeight="1" x14ac:dyDescent="0.25">
      <c r="A19" s="510">
        <f t="shared" ref="A19" si="0">A17+1</f>
        <v>6</v>
      </c>
      <c r="B19" s="512"/>
      <c r="C19" s="513"/>
      <c r="D19" s="516"/>
      <c r="E19" s="518"/>
      <c r="F19" s="520"/>
      <c r="G19" s="522"/>
      <c r="H19" s="524"/>
      <c r="I19" s="524"/>
      <c r="J19" s="522"/>
      <c r="K19" s="333" t="s">
        <v>6</v>
      </c>
      <c r="L19" s="524"/>
      <c r="M19" s="334"/>
      <c r="N19" s="334"/>
      <c r="O19" s="334"/>
      <c r="P19" s="334"/>
      <c r="Q19" s="334"/>
      <c r="R19" s="334"/>
      <c r="S19" s="334"/>
      <c r="T19" s="334"/>
      <c r="U19" s="335"/>
      <c r="V19" s="336"/>
      <c r="W19" s="334"/>
      <c r="X19" s="334"/>
      <c r="Y19" s="337"/>
      <c r="Z19" s="338"/>
    </row>
    <row r="20" spans="1:26" s="339" customFormat="1" ht="34.5" customHeight="1" thickBot="1" x14ac:dyDescent="0.3">
      <c r="A20" s="511"/>
      <c r="B20" s="514"/>
      <c r="C20" s="515"/>
      <c r="D20" s="517"/>
      <c r="E20" s="519"/>
      <c r="F20" s="521"/>
      <c r="G20" s="523"/>
      <c r="H20" s="525"/>
      <c r="I20" s="525"/>
      <c r="J20" s="523"/>
      <c r="K20" s="340" t="s">
        <v>10</v>
      </c>
      <c r="L20" s="525"/>
      <c r="M20" s="341"/>
      <c r="N20" s="341"/>
      <c r="O20" s="341"/>
      <c r="P20" s="341"/>
      <c r="Q20" s="341"/>
      <c r="R20" s="341"/>
      <c r="S20" s="341"/>
      <c r="T20" s="341"/>
      <c r="U20" s="342"/>
      <c r="V20" s="343"/>
      <c r="W20" s="344"/>
      <c r="X20" s="344"/>
      <c r="Y20" s="341"/>
      <c r="Z20" s="345"/>
    </row>
    <row r="21" spans="1:26" s="339" customFormat="1" ht="47.25" customHeight="1" thickBot="1" x14ac:dyDescent="0.3">
      <c r="A21" s="510">
        <f t="shared" ref="A21" si="1">A19+1</f>
        <v>7</v>
      </c>
      <c r="B21" s="512"/>
      <c r="C21" s="513"/>
      <c r="D21" s="516"/>
      <c r="E21" s="518"/>
      <c r="F21" s="520"/>
      <c r="G21" s="522"/>
      <c r="H21" s="524"/>
      <c r="I21" s="524"/>
      <c r="J21" s="522"/>
      <c r="K21" s="333" t="s">
        <v>6</v>
      </c>
      <c r="L21" s="524"/>
      <c r="M21" s="334"/>
      <c r="N21" s="334"/>
      <c r="O21" s="334"/>
      <c r="P21" s="334"/>
      <c r="Q21" s="334"/>
      <c r="R21" s="334"/>
      <c r="S21" s="334"/>
      <c r="T21" s="334"/>
      <c r="U21" s="335"/>
      <c r="V21" s="336"/>
      <c r="W21" s="334"/>
      <c r="X21" s="334"/>
      <c r="Y21" s="337"/>
      <c r="Z21" s="338"/>
    </row>
    <row r="22" spans="1:26" s="339" customFormat="1" ht="42" customHeight="1" thickBot="1" x14ac:dyDescent="0.3">
      <c r="A22" s="511"/>
      <c r="B22" s="514"/>
      <c r="C22" s="515"/>
      <c r="D22" s="517"/>
      <c r="E22" s="519"/>
      <c r="F22" s="521"/>
      <c r="G22" s="523"/>
      <c r="H22" s="525"/>
      <c r="I22" s="525"/>
      <c r="J22" s="523"/>
      <c r="K22" s="340" t="s">
        <v>10</v>
      </c>
      <c r="L22" s="525"/>
      <c r="M22" s="341"/>
      <c r="N22" s="341"/>
      <c r="O22" s="341"/>
      <c r="P22" s="341"/>
      <c r="Q22" s="341"/>
      <c r="R22" s="341"/>
      <c r="S22" s="334"/>
      <c r="T22" s="334"/>
      <c r="U22" s="342"/>
      <c r="V22" s="334"/>
      <c r="W22" s="334"/>
      <c r="X22" s="344"/>
      <c r="Y22" s="341"/>
      <c r="Z22" s="345"/>
    </row>
    <row r="23" spans="1:26" s="339" customFormat="1" ht="24.95" customHeight="1" x14ac:dyDescent="0.25">
      <c r="A23" s="510">
        <f t="shared" ref="A23" si="2">A21+1</f>
        <v>8</v>
      </c>
      <c r="B23" s="530"/>
      <c r="C23" s="531"/>
      <c r="D23" s="516"/>
      <c r="E23" s="518"/>
      <c r="F23" s="522"/>
      <c r="G23" s="522"/>
      <c r="H23" s="522"/>
      <c r="I23" s="524"/>
      <c r="J23" s="522"/>
      <c r="K23" s="333" t="s">
        <v>6</v>
      </c>
      <c r="L23" s="524"/>
      <c r="M23" s="334"/>
      <c r="N23" s="334"/>
      <c r="O23" s="334"/>
      <c r="P23" s="334"/>
      <c r="Q23" s="334"/>
      <c r="R23" s="334"/>
      <c r="S23" s="336"/>
      <c r="T23" s="336"/>
      <c r="U23" s="346"/>
      <c r="V23" s="336"/>
      <c r="W23" s="334"/>
      <c r="X23" s="334"/>
      <c r="Y23" s="337"/>
      <c r="Z23" s="338"/>
    </row>
    <row r="24" spans="1:26" s="339" customFormat="1" ht="30" customHeight="1" thickBot="1" x14ac:dyDescent="0.3">
      <c r="A24" s="511"/>
      <c r="B24" s="532"/>
      <c r="C24" s="533"/>
      <c r="D24" s="517"/>
      <c r="E24" s="519"/>
      <c r="F24" s="523"/>
      <c r="G24" s="523"/>
      <c r="H24" s="523"/>
      <c r="I24" s="525"/>
      <c r="J24" s="523"/>
      <c r="K24" s="340" t="s">
        <v>10</v>
      </c>
      <c r="L24" s="525"/>
      <c r="M24" s="347"/>
      <c r="N24" s="347"/>
      <c r="O24" s="347"/>
      <c r="P24" s="348"/>
      <c r="Q24" s="348"/>
      <c r="R24" s="348"/>
      <c r="S24" s="349"/>
      <c r="T24" s="349"/>
      <c r="U24" s="349"/>
      <c r="V24" s="349"/>
      <c r="W24" s="348"/>
      <c r="X24" s="348"/>
      <c r="Y24" s="341"/>
      <c r="Z24" s="350"/>
    </row>
    <row r="25" spans="1:26" ht="24.75" customHeight="1" x14ac:dyDescent="0.25">
      <c r="A25" s="488">
        <f t="shared" ref="A25" si="3">A23+1</f>
        <v>9</v>
      </c>
      <c r="B25" s="504"/>
      <c r="C25" s="505"/>
      <c r="D25" s="491"/>
      <c r="E25" s="492"/>
      <c r="F25" s="508"/>
      <c r="G25" s="457"/>
      <c r="H25" s="455"/>
      <c r="I25" s="455"/>
      <c r="J25" s="455"/>
      <c r="K25" s="240" t="s">
        <v>6</v>
      </c>
      <c r="L25" s="455"/>
      <c r="M25" s="241"/>
      <c r="N25" s="241"/>
      <c r="O25" s="241"/>
      <c r="P25" s="241"/>
      <c r="Q25" s="241"/>
      <c r="R25" s="241"/>
      <c r="S25" s="241"/>
      <c r="T25" s="241"/>
      <c r="U25" s="251"/>
      <c r="V25" s="242"/>
      <c r="W25" s="241"/>
      <c r="X25" s="241"/>
      <c r="Y25" s="244"/>
      <c r="Z25" s="245"/>
    </row>
    <row r="26" spans="1:26" ht="24.75" customHeight="1" thickBot="1" x14ac:dyDescent="0.3">
      <c r="A26" s="471"/>
      <c r="B26" s="506"/>
      <c r="C26" s="507"/>
      <c r="D26" s="477"/>
      <c r="E26" s="479"/>
      <c r="F26" s="509"/>
      <c r="G26" s="458"/>
      <c r="H26" s="456"/>
      <c r="I26" s="456"/>
      <c r="J26" s="456"/>
      <c r="K26" s="246" t="s">
        <v>10</v>
      </c>
      <c r="L26" s="456"/>
      <c r="M26" s="249"/>
      <c r="N26" s="249"/>
      <c r="O26" s="249"/>
      <c r="P26" s="249"/>
      <c r="Q26" s="249"/>
      <c r="R26" s="249"/>
      <c r="S26" s="249"/>
      <c r="T26" s="249"/>
      <c r="U26" s="252"/>
      <c r="V26" s="253"/>
      <c r="W26" s="254"/>
      <c r="X26" s="254"/>
      <c r="Y26" s="249"/>
      <c r="Z26" s="255"/>
    </row>
    <row r="27" spans="1:26" ht="28.5" customHeight="1" x14ac:dyDescent="0.25">
      <c r="A27" s="488">
        <f t="shared" ref="A27" si="4">A25+1</f>
        <v>10</v>
      </c>
      <c r="B27" s="534"/>
      <c r="C27" s="535"/>
      <c r="D27" s="491"/>
      <c r="E27" s="492"/>
      <c r="F27" s="457"/>
      <c r="G27" s="457"/>
      <c r="H27" s="455"/>
      <c r="I27" s="455"/>
      <c r="J27" s="457"/>
      <c r="K27" s="240" t="s">
        <v>6</v>
      </c>
      <c r="L27" s="455"/>
      <c r="M27" s="241"/>
      <c r="N27" s="241"/>
      <c r="O27" s="241"/>
      <c r="P27" s="241"/>
      <c r="Q27" s="241"/>
      <c r="R27" s="241"/>
      <c r="S27" s="241"/>
      <c r="T27" s="241"/>
      <c r="U27" s="251"/>
      <c r="V27" s="259"/>
      <c r="W27" s="241"/>
      <c r="X27" s="241"/>
      <c r="Y27" s="244"/>
      <c r="Z27" s="245"/>
    </row>
    <row r="28" spans="1:26" ht="24" customHeight="1" thickBot="1" x14ac:dyDescent="0.3">
      <c r="A28" s="471"/>
      <c r="B28" s="536"/>
      <c r="C28" s="537"/>
      <c r="D28" s="477"/>
      <c r="E28" s="479"/>
      <c r="F28" s="458"/>
      <c r="G28" s="458"/>
      <c r="H28" s="456"/>
      <c r="I28" s="456"/>
      <c r="J28" s="458"/>
      <c r="K28" s="246" t="s">
        <v>10</v>
      </c>
      <c r="L28" s="456"/>
      <c r="M28" s="260"/>
      <c r="N28" s="260"/>
      <c r="O28" s="260"/>
      <c r="P28" s="261"/>
      <c r="Q28" s="261"/>
      <c r="R28" s="261"/>
      <c r="S28" s="257"/>
      <c r="T28" s="257"/>
      <c r="U28" s="252"/>
      <c r="V28" s="253"/>
      <c r="W28" s="261"/>
      <c r="X28" s="261"/>
      <c r="Y28" s="262"/>
      <c r="Z28" s="263"/>
    </row>
    <row r="29" spans="1:26" ht="24.95" customHeight="1" x14ac:dyDescent="0.25">
      <c r="A29" s="488"/>
      <c r="B29" s="526" t="s">
        <v>11</v>
      </c>
      <c r="C29" s="527"/>
      <c r="D29" s="544"/>
      <c r="E29" s="492"/>
      <c r="F29" s="243">
        <f>SUM(F9:F28)</f>
        <v>80433136.459999993</v>
      </c>
      <c r="G29" s="457"/>
      <c r="H29" s="455"/>
      <c r="I29" s="455"/>
      <c r="J29" s="457"/>
      <c r="K29" s="240" t="s">
        <v>6</v>
      </c>
      <c r="L29" s="455"/>
      <c r="M29" s="241"/>
      <c r="N29" s="241"/>
      <c r="O29" s="241"/>
      <c r="P29" s="241"/>
      <c r="Q29" s="241"/>
      <c r="R29" s="241"/>
      <c r="S29" s="241"/>
      <c r="T29" s="241"/>
      <c r="U29" s="251" t="e">
        <f>U9+U17+#REF!+U25</f>
        <v>#REF!</v>
      </c>
      <c r="V29" s="259"/>
      <c r="W29" s="241"/>
      <c r="X29" s="241"/>
      <c r="Y29" s="244"/>
      <c r="Z29" s="245"/>
    </row>
    <row r="30" spans="1:26" ht="24.95" customHeight="1" thickBot="1" x14ac:dyDescent="0.3">
      <c r="A30" s="543"/>
      <c r="B30" s="528"/>
      <c r="C30" s="529"/>
      <c r="D30" s="545"/>
      <c r="E30" s="479"/>
      <c r="F30" s="264"/>
      <c r="G30" s="458"/>
      <c r="H30" s="456"/>
      <c r="I30" s="456"/>
      <c r="J30" s="458"/>
      <c r="K30" s="246" t="s">
        <v>10</v>
      </c>
      <c r="L30" s="456"/>
      <c r="M30" s="256"/>
      <c r="N30" s="256"/>
      <c r="O30" s="256"/>
      <c r="P30" s="257"/>
      <c r="Q30" s="257"/>
      <c r="R30" s="257"/>
      <c r="S30" s="257"/>
      <c r="T30" s="257"/>
      <c r="U30" s="252" t="e">
        <f>U10+U18+#REF!+U26</f>
        <v>#REF!</v>
      </c>
      <c r="V30" s="253"/>
      <c r="W30" s="257"/>
      <c r="X30" s="257"/>
      <c r="Y30" s="249"/>
      <c r="Z30" s="258"/>
    </row>
  </sheetData>
  <mergeCells count="148">
    <mergeCell ref="A13:A14"/>
    <mergeCell ref="B13:C14"/>
    <mergeCell ref="D13:D14"/>
    <mergeCell ref="E13:E14"/>
    <mergeCell ref="F13:F14"/>
    <mergeCell ref="G13:G14"/>
    <mergeCell ref="H13:H14"/>
    <mergeCell ref="I13:I14"/>
    <mergeCell ref="J13:J14"/>
    <mergeCell ref="A15:A16"/>
    <mergeCell ref="B15:C16"/>
    <mergeCell ref="D15:D16"/>
    <mergeCell ref="E15:E16"/>
    <mergeCell ref="F15:F16"/>
    <mergeCell ref="G15:G16"/>
    <mergeCell ref="H15:H16"/>
    <mergeCell ref="I15:I16"/>
    <mergeCell ref="J15:J16"/>
    <mergeCell ref="L29:L30"/>
    <mergeCell ref="U5:Z5"/>
    <mergeCell ref="A29:A30"/>
    <mergeCell ref="A7:A8"/>
    <mergeCell ref="A9:A10"/>
    <mergeCell ref="A11:A12"/>
    <mergeCell ref="A25:A26"/>
    <mergeCell ref="A27:A28"/>
    <mergeCell ref="L17:L18"/>
    <mergeCell ref="L25:L26"/>
    <mergeCell ref="L11:L12"/>
    <mergeCell ref="L27:L28"/>
    <mergeCell ref="I25:I26"/>
    <mergeCell ref="J29:J30"/>
    <mergeCell ref="I27:I28"/>
    <mergeCell ref="I11:I12"/>
    <mergeCell ref="I29:I30"/>
    <mergeCell ref="J17:J18"/>
    <mergeCell ref="J25:J26"/>
    <mergeCell ref="J11:J12"/>
    <mergeCell ref="J27:J28"/>
    <mergeCell ref="I17:I18"/>
    <mergeCell ref="J21:J22"/>
    <mergeCell ref="B29:C30"/>
    <mergeCell ref="D29:D30"/>
    <mergeCell ref="E29:E30"/>
    <mergeCell ref="G29:G30"/>
    <mergeCell ref="H29:H30"/>
    <mergeCell ref="F27:F28"/>
    <mergeCell ref="G27:G28"/>
    <mergeCell ref="H27:H28"/>
    <mergeCell ref="B11:C12"/>
    <mergeCell ref="D11:D12"/>
    <mergeCell ref="E11:E12"/>
    <mergeCell ref="F11:F12"/>
    <mergeCell ref="G11:G12"/>
    <mergeCell ref="H11:H12"/>
    <mergeCell ref="B27:C28"/>
    <mergeCell ref="D27:D28"/>
    <mergeCell ref="E27:E28"/>
    <mergeCell ref="E25:E26"/>
    <mergeCell ref="F25:F26"/>
    <mergeCell ref="G25:G26"/>
    <mergeCell ref="H25:H26"/>
    <mergeCell ref="B25:C26"/>
    <mergeCell ref="D25:D26"/>
    <mergeCell ref="B17:C18"/>
    <mergeCell ref="D17:D18"/>
    <mergeCell ref="X7:X8"/>
    <mergeCell ref="Y7:Y8"/>
    <mergeCell ref="Z7:Z8"/>
    <mergeCell ref="B9:C10"/>
    <mergeCell ref="D9:D10"/>
    <mergeCell ref="E9:E10"/>
    <mergeCell ref="F9:F10"/>
    <mergeCell ref="G9:G10"/>
    <mergeCell ref="H9:H10"/>
    <mergeCell ref="O7:O8"/>
    <mergeCell ref="P7:P8"/>
    <mergeCell ref="Q7:Q8"/>
    <mergeCell ref="R7:R8"/>
    <mergeCell ref="U7:U8"/>
    <mergeCell ref="W7:W8"/>
    <mergeCell ref="I7:I8"/>
    <mergeCell ref="J7:J8"/>
    <mergeCell ref="L9:L10"/>
    <mergeCell ref="V7:V8"/>
    <mergeCell ref="I9:I10"/>
    <mergeCell ref="A5:B5"/>
    <mergeCell ref="C5:D5"/>
    <mergeCell ref="M5:N5"/>
    <mergeCell ref="O5:P5"/>
    <mergeCell ref="A6:B6"/>
    <mergeCell ref="E5:J5"/>
    <mergeCell ref="K5:K6"/>
    <mergeCell ref="L5:L6"/>
    <mergeCell ref="L7:L8"/>
    <mergeCell ref="M7:M8"/>
    <mergeCell ref="N7:N8"/>
    <mergeCell ref="B7:C8"/>
    <mergeCell ref="D7:D8"/>
    <mergeCell ref="E7:E8"/>
    <mergeCell ref="F7:F8"/>
    <mergeCell ref="G7:G8"/>
    <mergeCell ref="H7:H8"/>
    <mergeCell ref="H21:H22"/>
    <mergeCell ref="I21:I22"/>
    <mergeCell ref="Q5:R5"/>
    <mergeCell ref="S5:T5"/>
    <mergeCell ref="D19:D20"/>
    <mergeCell ref="E19:E20"/>
    <mergeCell ref="F19:F20"/>
    <mergeCell ref="G19:G20"/>
    <mergeCell ref="H19:H20"/>
    <mergeCell ref="I19:I20"/>
    <mergeCell ref="J19:J20"/>
    <mergeCell ref="L15:L16"/>
    <mergeCell ref="L13:L14"/>
    <mergeCell ref="K7:K8"/>
    <mergeCell ref="J9:J10"/>
    <mergeCell ref="S7:S8"/>
    <mergeCell ref="T7:T8"/>
    <mergeCell ref="E17:E18"/>
    <mergeCell ref="F17:F18"/>
    <mergeCell ref="G17:G18"/>
    <mergeCell ref="H17:H18"/>
    <mergeCell ref="A19:A20"/>
    <mergeCell ref="B19:C20"/>
    <mergeCell ref="A1:I1"/>
    <mergeCell ref="A2:I2"/>
    <mergeCell ref="A3:I3"/>
    <mergeCell ref="L19:L20"/>
    <mergeCell ref="A17:A18"/>
    <mergeCell ref="L21:L22"/>
    <mergeCell ref="A23:A24"/>
    <mergeCell ref="B23:C24"/>
    <mergeCell ref="D23:D24"/>
    <mergeCell ref="E23:E24"/>
    <mergeCell ref="F23:F24"/>
    <mergeCell ref="G23:G24"/>
    <mergeCell ref="H23:H24"/>
    <mergeCell ref="I23:I24"/>
    <mergeCell ref="J23:J24"/>
    <mergeCell ref="L23:L24"/>
    <mergeCell ref="A21:A22"/>
    <mergeCell ref="B21:C22"/>
    <mergeCell ref="D21:D22"/>
    <mergeCell ref="E21:E22"/>
    <mergeCell ref="F21:F22"/>
    <mergeCell ref="G21:G22"/>
  </mergeCells>
  <printOptions horizontalCentered="1"/>
  <pageMargins left="0" right="0" top="0.98425196850393704" bottom="0" header="0.31496062992125984" footer="0.31496062992125984"/>
  <pageSetup paperSize="8" scale="3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91033-3DBD-4FCD-8C97-CC3A1203082C}">
  <dimension ref="A1:C18"/>
  <sheetViews>
    <sheetView topLeftCell="A3" workbookViewId="0">
      <selection activeCell="F17" sqref="F17"/>
    </sheetView>
  </sheetViews>
  <sheetFormatPr defaultRowHeight="15" x14ac:dyDescent="0.25"/>
  <cols>
    <col min="1" max="1" width="55.140625" customWidth="1"/>
    <col min="2" max="2" width="11.140625" customWidth="1"/>
    <col min="3" max="3" width="27.7109375" customWidth="1"/>
  </cols>
  <sheetData>
    <row r="1" spans="1:3" ht="21.75" thickBot="1" x14ac:dyDescent="0.4">
      <c r="A1" s="801" t="s">
        <v>334</v>
      </c>
      <c r="B1" s="802"/>
      <c r="C1" s="803"/>
    </row>
    <row r="2" spans="1:3" ht="42" customHeight="1" x14ac:dyDescent="0.35">
      <c r="A2" s="302" t="s">
        <v>203</v>
      </c>
      <c r="B2" s="303" t="s">
        <v>212</v>
      </c>
      <c r="C2" s="304" t="s">
        <v>149</v>
      </c>
    </row>
    <row r="3" spans="1:3" x14ac:dyDescent="0.25">
      <c r="A3" s="806" t="s">
        <v>206</v>
      </c>
      <c r="B3" s="121" t="s">
        <v>204</v>
      </c>
      <c r="C3" s="305">
        <f>'Non-Proc items'!R70</f>
        <v>311971442.42000002</v>
      </c>
    </row>
    <row r="4" spans="1:3" x14ac:dyDescent="0.25">
      <c r="A4" s="806"/>
      <c r="B4" s="121" t="s">
        <v>205</v>
      </c>
      <c r="C4" s="305" t="e">
        <f>'Non-Proc items'!R71</f>
        <v>#REF!</v>
      </c>
    </row>
    <row r="5" spans="1:3" x14ac:dyDescent="0.25">
      <c r="A5" s="806" t="s">
        <v>207</v>
      </c>
      <c r="B5" s="121" t="s">
        <v>204</v>
      </c>
      <c r="C5" s="305">
        <f>'trg conf wsh'!L90</f>
        <v>96375500</v>
      </c>
    </row>
    <row r="6" spans="1:3" x14ac:dyDescent="0.25">
      <c r="A6" s="806"/>
      <c r="B6" s="121" t="s">
        <v>205</v>
      </c>
      <c r="C6" s="305" t="e">
        <f>'trg conf wsh'!L91</f>
        <v>#REF!</v>
      </c>
    </row>
    <row r="7" spans="1:3" x14ac:dyDescent="0.25">
      <c r="A7" s="806" t="s">
        <v>208</v>
      </c>
      <c r="B7" s="121" t="s">
        <v>204</v>
      </c>
      <c r="C7" s="305">
        <f>'non-cons'!H31</f>
        <v>241875000</v>
      </c>
    </row>
    <row r="8" spans="1:3" x14ac:dyDescent="0.25">
      <c r="A8" s="806"/>
      <c r="B8" s="121" t="s">
        <v>205</v>
      </c>
      <c r="C8" s="305" t="e">
        <f>'non-cons'!X31</f>
        <v>#REF!</v>
      </c>
    </row>
    <row r="9" spans="1:3" x14ac:dyDescent="0.25">
      <c r="A9" s="806" t="s">
        <v>209</v>
      </c>
      <c r="B9" s="121" t="s">
        <v>204</v>
      </c>
      <c r="C9" s="305">
        <f>consultancy!F36</f>
        <v>1539574930.4100001</v>
      </c>
    </row>
    <row r="10" spans="1:3" x14ac:dyDescent="0.25">
      <c r="A10" s="806"/>
      <c r="B10" s="121" t="s">
        <v>205</v>
      </c>
      <c r="C10" s="305" t="e">
        <f>consultancy!W37</f>
        <v>#REF!</v>
      </c>
    </row>
    <row r="11" spans="1:3" x14ac:dyDescent="0.25">
      <c r="A11" s="806" t="s">
        <v>210</v>
      </c>
      <c r="B11" s="121" t="s">
        <v>204</v>
      </c>
      <c r="C11" s="305">
        <f>goods!H45</f>
        <v>670198843.24000001</v>
      </c>
    </row>
    <row r="12" spans="1:3" x14ac:dyDescent="0.25">
      <c r="A12" s="806"/>
      <c r="B12" s="121" t="s">
        <v>205</v>
      </c>
      <c r="C12" s="305" t="e">
        <f>goods!V46</f>
        <v>#REF!</v>
      </c>
    </row>
    <row r="13" spans="1:3" x14ac:dyDescent="0.25">
      <c r="A13" s="806" t="s">
        <v>211</v>
      </c>
      <c r="B13" s="121" t="s">
        <v>204</v>
      </c>
      <c r="C13" s="305">
        <f>works!F29</f>
        <v>80433136.459999993</v>
      </c>
    </row>
    <row r="14" spans="1:3" x14ac:dyDescent="0.25">
      <c r="A14" s="806"/>
      <c r="B14" s="121" t="s">
        <v>205</v>
      </c>
      <c r="C14" s="305" t="e">
        <f>works!U30</f>
        <v>#REF!</v>
      </c>
    </row>
    <row r="15" spans="1:3" x14ac:dyDescent="0.25">
      <c r="A15" s="806" t="s">
        <v>488</v>
      </c>
      <c r="B15" s="121" t="s">
        <v>204</v>
      </c>
      <c r="C15" s="305" t="e">
        <f>#REF!</f>
        <v>#REF!</v>
      </c>
    </row>
    <row r="16" spans="1:3" x14ac:dyDescent="0.25">
      <c r="A16" s="806"/>
      <c r="B16" s="121" t="s">
        <v>205</v>
      </c>
      <c r="C16" s="305">
        <f>'Ongoing&amp;Revalidated Projects'!F42</f>
        <v>527928766.89000005</v>
      </c>
    </row>
    <row r="17" spans="1:3" x14ac:dyDescent="0.25">
      <c r="A17" s="804" t="s">
        <v>149</v>
      </c>
      <c r="B17" s="301" t="s">
        <v>204</v>
      </c>
      <c r="C17" s="306" t="e">
        <f>C3+C5+C7+C9+C11+C13+C15</f>
        <v>#REF!</v>
      </c>
    </row>
    <row r="18" spans="1:3" ht="15.75" thickBot="1" x14ac:dyDescent="0.3">
      <c r="A18" s="805"/>
      <c r="B18" s="181" t="s">
        <v>205</v>
      </c>
      <c r="C18" s="183" t="e">
        <f>C4+C6+C8+C10+C12+C14+C16</f>
        <v>#REF!</v>
      </c>
    </row>
  </sheetData>
  <mergeCells count="9">
    <mergeCell ref="A1:C1"/>
    <mergeCell ref="A17:A18"/>
    <mergeCell ref="A3:A4"/>
    <mergeCell ref="A5:A6"/>
    <mergeCell ref="A7:A8"/>
    <mergeCell ref="A9:A10"/>
    <mergeCell ref="A11:A12"/>
    <mergeCell ref="A13:A14"/>
    <mergeCell ref="A15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Non-Proc items</vt:lpstr>
      <vt:lpstr>Ongoing&amp;Revalidated Projects</vt:lpstr>
      <vt:lpstr>trg conf wsh</vt:lpstr>
      <vt:lpstr>consultancy</vt:lpstr>
      <vt:lpstr>non-cons</vt:lpstr>
      <vt:lpstr>goods</vt:lpstr>
      <vt:lpstr>works</vt:lpstr>
      <vt:lpstr>Summary</vt:lpstr>
      <vt:lpstr>'trg conf wsh'!Print_Area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LASWA</cp:lastModifiedBy>
  <cp:lastPrinted>2022-03-01T12:53:43Z</cp:lastPrinted>
  <dcterms:created xsi:type="dcterms:W3CDTF">2014-12-03T12:27:42Z</dcterms:created>
  <dcterms:modified xsi:type="dcterms:W3CDTF">2022-03-01T12:55:38Z</dcterms:modified>
</cp:coreProperties>
</file>